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527"/>
  <workbookPr defaultThemeVersion="166925"/>
  <mc:AlternateContent xmlns:mc="http://schemas.openxmlformats.org/markup-compatibility/2006">
    <mc:Choice Requires="x15">
      <x15ac:absPath xmlns:x15ac="http://schemas.microsoft.com/office/spreadsheetml/2010/11/ac" url="H:\Dynamic Data\"/>
    </mc:Choice>
  </mc:AlternateContent>
  <xr:revisionPtr revIDLastSave="0" documentId="13_ncr:1_{30F29964-9BF8-424E-B6B9-44DA0BC78939}" xr6:coauthVersionLast="47" xr6:coauthVersionMax="47" xr10:uidLastSave="{00000000-0000-0000-0000-000000000000}"/>
  <bookViews>
    <workbookView xWindow="-120" yWindow="-120" windowWidth="29040" windowHeight="16440" activeTab="3" xr2:uid="{B341D2BD-3255-447E-B60E-7AC17455B5D5}"/>
  </bookViews>
  <sheets>
    <sheet name="Same Speed EQ conversion 15" sheetId="1" r:id="rId1"/>
    <sheet name="Same Speed EQ conversion 7.5" sheetId="3" r:id="rId2"/>
    <sheet name="Same EQ  Speed conversion IEC1" sheetId="4" r:id="rId3"/>
    <sheet name="Same EQ  Speed conversion NAB" sheetId="2" r:id="rId4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12" i="1" l="1"/>
  <c r="L21" i="3"/>
  <c r="N21" i="3" s="1"/>
  <c r="K21" i="3"/>
  <c r="L20" i="1"/>
  <c r="K20" i="1"/>
  <c r="N20" i="1"/>
  <c r="M20" i="1"/>
  <c r="F10" i="1"/>
  <c r="G23" i="4"/>
  <c r="F23" i="4"/>
  <c r="D23" i="4"/>
  <c r="C23" i="4"/>
  <c r="G22" i="4"/>
  <c r="F22" i="4"/>
  <c r="D22" i="4"/>
  <c r="C22" i="4"/>
  <c r="G21" i="4"/>
  <c r="F21" i="4"/>
  <c r="D21" i="4"/>
  <c r="C21" i="4"/>
  <c r="N20" i="4"/>
  <c r="M20" i="4"/>
  <c r="J20" i="4"/>
  <c r="G20" i="4"/>
  <c r="F20" i="4"/>
  <c r="D20" i="4"/>
  <c r="C20" i="4"/>
  <c r="N19" i="4"/>
  <c r="M19" i="4"/>
  <c r="J19" i="4"/>
  <c r="G19" i="4"/>
  <c r="F19" i="4"/>
  <c r="D19" i="4"/>
  <c r="C19" i="4"/>
  <c r="N18" i="4"/>
  <c r="M18" i="4"/>
  <c r="J18" i="4"/>
  <c r="G18" i="4"/>
  <c r="F18" i="4"/>
  <c r="D18" i="4"/>
  <c r="C18" i="4"/>
  <c r="N17" i="4"/>
  <c r="M17" i="4"/>
  <c r="J17" i="4"/>
  <c r="G17" i="4"/>
  <c r="F17" i="4"/>
  <c r="D17" i="4"/>
  <c r="C17" i="4"/>
  <c r="N16" i="4"/>
  <c r="M16" i="4"/>
  <c r="J16" i="4"/>
  <c r="G16" i="4"/>
  <c r="F16" i="4"/>
  <c r="D16" i="4"/>
  <c r="C16" i="4"/>
  <c r="N15" i="4"/>
  <c r="M15" i="4"/>
  <c r="J15" i="4"/>
  <c r="G15" i="4"/>
  <c r="F15" i="4"/>
  <c r="D15" i="4"/>
  <c r="C15" i="4"/>
  <c r="N14" i="4"/>
  <c r="M14" i="4"/>
  <c r="J14" i="4"/>
  <c r="G14" i="4"/>
  <c r="F14" i="4"/>
  <c r="D14" i="4"/>
  <c r="C14" i="4"/>
  <c r="N13" i="4"/>
  <c r="M13" i="4"/>
  <c r="J13" i="4"/>
  <c r="G13" i="4"/>
  <c r="F13" i="4"/>
  <c r="D13" i="4"/>
  <c r="C13" i="4"/>
  <c r="N12" i="4"/>
  <c r="M12" i="4"/>
  <c r="J12" i="4"/>
  <c r="G12" i="4"/>
  <c r="F12" i="4"/>
  <c r="D12" i="4"/>
  <c r="C12" i="4"/>
  <c r="N11" i="4"/>
  <c r="M11" i="4"/>
  <c r="J11" i="4"/>
  <c r="K5" i="4"/>
  <c r="D5" i="4"/>
  <c r="K2" i="4"/>
  <c r="K23" i="3"/>
  <c r="L23" i="3" s="1"/>
  <c r="E23" i="3"/>
  <c r="G23" i="3" s="1"/>
  <c r="K22" i="3"/>
  <c r="L22" i="3" s="1"/>
  <c r="E22" i="3"/>
  <c r="G22" i="3" s="1"/>
  <c r="E21" i="3"/>
  <c r="G21" i="3" s="1"/>
  <c r="K20" i="3"/>
  <c r="L20" i="3" s="1"/>
  <c r="E20" i="3"/>
  <c r="G20" i="3" s="1"/>
  <c r="K19" i="3"/>
  <c r="L19" i="3" s="1"/>
  <c r="E19" i="3"/>
  <c r="G19" i="3" s="1"/>
  <c r="K18" i="3"/>
  <c r="L18" i="3" s="1"/>
  <c r="E18" i="3"/>
  <c r="G18" i="3" s="1"/>
  <c r="K17" i="3"/>
  <c r="L17" i="3" s="1"/>
  <c r="N17" i="3" s="1"/>
  <c r="E17" i="3"/>
  <c r="G17" i="3" s="1"/>
  <c r="K16" i="3"/>
  <c r="L16" i="3" s="1"/>
  <c r="E16" i="3"/>
  <c r="F16" i="3" s="1"/>
  <c r="K15" i="3"/>
  <c r="L15" i="3" s="1"/>
  <c r="E15" i="3"/>
  <c r="F15" i="3" s="1"/>
  <c r="K14" i="3"/>
  <c r="L14" i="3" s="1"/>
  <c r="E14" i="3"/>
  <c r="F14" i="3" s="1"/>
  <c r="K13" i="3"/>
  <c r="L13" i="3" s="1"/>
  <c r="E13" i="3"/>
  <c r="G13" i="3" s="1"/>
  <c r="K12" i="3"/>
  <c r="L12" i="3" s="1"/>
  <c r="E12" i="3"/>
  <c r="G12" i="3" s="1"/>
  <c r="K11" i="3"/>
  <c r="L11" i="3" s="1"/>
  <c r="E11" i="3"/>
  <c r="G11" i="3" s="1"/>
  <c r="J8" i="3"/>
  <c r="J7" i="3"/>
  <c r="K5" i="3"/>
  <c r="D5" i="3"/>
  <c r="K2" i="3"/>
  <c r="M19" i="2"/>
  <c r="M18" i="2"/>
  <c r="M17" i="2"/>
  <c r="M11" i="2"/>
  <c r="M10" i="2"/>
  <c r="F22" i="2"/>
  <c r="F20" i="2"/>
  <c r="F16" i="2"/>
  <c r="F15" i="2"/>
  <c r="F14" i="2"/>
  <c r="F12" i="2"/>
  <c r="M10" i="1"/>
  <c r="K4" i="2"/>
  <c r="D4" i="2"/>
  <c r="K4" i="1"/>
  <c r="D4" i="1"/>
  <c r="L19" i="2"/>
  <c r="L18" i="2"/>
  <c r="L17" i="2"/>
  <c r="L16" i="2"/>
  <c r="L14" i="2"/>
  <c r="L13" i="2"/>
  <c r="M13" i="2" s="1"/>
  <c r="L12" i="2"/>
  <c r="N12" i="2" s="1"/>
  <c r="L11" i="2"/>
  <c r="L10" i="2"/>
  <c r="E22" i="2"/>
  <c r="E21" i="2"/>
  <c r="F21" i="2" s="1"/>
  <c r="E20" i="2"/>
  <c r="E19" i="2"/>
  <c r="G19" i="2" s="1"/>
  <c r="E18" i="2"/>
  <c r="G18" i="2" s="1"/>
  <c r="E17" i="2"/>
  <c r="G17" i="2" s="1"/>
  <c r="E16" i="2"/>
  <c r="G16" i="2" s="1"/>
  <c r="E15" i="2"/>
  <c r="E14" i="2"/>
  <c r="E13" i="2"/>
  <c r="F13" i="2" s="1"/>
  <c r="E12" i="2"/>
  <c r="E11" i="2"/>
  <c r="G11" i="2" s="1"/>
  <c r="K2" i="2"/>
  <c r="L19" i="1"/>
  <c r="M19" i="1" s="1"/>
  <c r="L11" i="1"/>
  <c r="M11" i="1" s="1"/>
  <c r="E22" i="1"/>
  <c r="G22" i="1" s="1"/>
  <c r="E21" i="1"/>
  <c r="G21" i="1" s="1"/>
  <c r="E20" i="1"/>
  <c r="G20" i="1" s="1"/>
  <c r="E19" i="1"/>
  <c r="F19" i="1" s="1"/>
  <c r="E18" i="1"/>
  <c r="F18" i="1" s="1"/>
  <c r="E17" i="1"/>
  <c r="F17" i="1" s="1"/>
  <c r="E16" i="1"/>
  <c r="F16" i="1" s="1"/>
  <c r="E15" i="1"/>
  <c r="F15" i="1" s="1"/>
  <c r="E14" i="1"/>
  <c r="G14" i="1" s="1"/>
  <c r="E13" i="1"/>
  <c r="G13" i="1" s="1"/>
  <c r="E12" i="1"/>
  <c r="E11" i="1"/>
  <c r="F11" i="1" s="1"/>
  <c r="E10" i="1"/>
  <c r="G10" i="1" s="1"/>
  <c r="K2" i="1"/>
  <c r="J14" i="2"/>
  <c r="J13" i="2"/>
  <c r="J12" i="2"/>
  <c r="J19" i="2"/>
  <c r="J18" i="2"/>
  <c r="J17" i="2"/>
  <c r="J16" i="2"/>
  <c r="J15" i="2"/>
  <c r="C18" i="2"/>
  <c r="C17" i="2"/>
  <c r="K15" i="2"/>
  <c r="L15" i="2" s="1"/>
  <c r="C16" i="2"/>
  <c r="C15" i="2"/>
  <c r="C14" i="2"/>
  <c r="C13" i="2"/>
  <c r="J7" i="2"/>
  <c r="J6" i="2"/>
  <c r="K22" i="1"/>
  <c r="K21" i="1"/>
  <c r="K19" i="1"/>
  <c r="K18" i="1"/>
  <c r="K17" i="1"/>
  <c r="K16" i="1"/>
  <c r="K15" i="1"/>
  <c r="K14" i="1"/>
  <c r="K13" i="1"/>
  <c r="K12" i="1"/>
  <c r="K11" i="1"/>
  <c r="K10" i="1"/>
  <c r="L10" i="1" s="1"/>
  <c r="J7" i="1"/>
  <c r="J6" i="1"/>
  <c r="C21" i="1"/>
  <c r="C22" i="1"/>
  <c r="C20" i="1"/>
  <c r="C19" i="1"/>
  <c r="C18" i="1"/>
  <c r="C17" i="1"/>
  <c r="C16" i="1"/>
  <c r="C15" i="1"/>
  <c r="C14" i="1"/>
  <c r="C13" i="1"/>
  <c r="C12" i="1"/>
  <c r="C11" i="1"/>
  <c r="C10" i="1"/>
  <c r="M21" i="3" l="1"/>
  <c r="N15" i="2"/>
  <c r="M15" i="2"/>
  <c r="N14" i="2"/>
  <c r="F17" i="2"/>
  <c r="M12" i="2"/>
  <c r="N16" i="2"/>
  <c r="F18" i="2"/>
  <c r="F11" i="2"/>
  <c r="F19" i="2"/>
  <c r="M14" i="2"/>
  <c r="N13" i="2"/>
  <c r="N11" i="2"/>
  <c r="N19" i="2"/>
  <c r="M16" i="2"/>
  <c r="G16" i="3"/>
  <c r="G15" i="3"/>
  <c r="M18" i="3"/>
  <c r="N18" i="3"/>
  <c r="N22" i="3"/>
  <c r="M22" i="3"/>
  <c r="N13" i="3"/>
  <c r="M13" i="3"/>
  <c r="N16" i="3"/>
  <c r="M16" i="3"/>
  <c r="N19" i="3"/>
  <c r="M19" i="3"/>
  <c r="N15" i="3"/>
  <c r="M15" i="3"/>
  <c r="M11" i="3"/>
  <c r="N11" i="3"/>
  <c r="N12" i="3"/>
  <c r="M12" i="3"/>
  <c r="N14" i="3"/>
  <c r="M14" i="3"/>
  <c r="N20" i="3"/>
  <c r="M20" i="3"/>
  <c r="N23" i="3"/>
  <c r="M23" i="3"/>
  <c r="F13" i="3"/>
  <c r="G14" i="3"/>
  <c r="M17" i="3"/>
  <c r="F21" i="3"/>
  <c r="F23" i="3"/>
  <c r="F12" i="3"/>
  <c r="F20" i="3"/>
  <c r="F11" i="3"/>
  <c r="F19" i="3"/>
  <c r="F18" i="3"/>
  <c r="F22" i="3"/>
  <c r="F17" i="3"/>
  <c r="F14" i="1"/>
  <c r="F22" i="1"/>
  <c r="F12" i="1"/>
  <c r="F20" i="1"/>
  <c r="F13" i="1"/>
  <c r="F21" i="1"/>
  <c r="N11" i="1"/>
  <c r="N19" i="1"/>
  <c r="G15" i="1"/>
  <c r="L14" i="1"/>
  <c r="L15" i="1"/>
  <c r="L16" i="1"/>
  <c r="L17" i="1"/>
  <c r="L12" i="1"/>
  <c r="L18" i="1"/>
  <c r="L21" i="1"/>
  <c r="L13" i="1"/>
  <c r="L22" i="1"/>
  <c r="G11" i="1"/>
  <c r="G19" i="1"/>
  <c r="N17" i="2"/>
  <c r="N10" i="2"/>
  <c r="N18" i="2"/>
  <c r="G12" i="2"/>
  <c r="G20" i="2"/>
  <c r="G13" i="2"/>
  <c r="G21" i="2"/>
  <c r="G14" i="2"/>
  <c r="G22" i="2"/>
  <c r="G15" i="2"/>
  <c r="N10" i="1"/>
  <c r="G16" i="1"/>
  <c r="G17" i="1"/>
  <c r="G18" i="1"/>
  <c r="N22" i="1" l="1"/>
  <c r="M22" i="1"/>
  <c r="N12" i="1"/>
  <c r="M12" i="1"/>
  <c r="N17" i="1"/>
  <c r="M17" i="1"/>
  <c r="N16" i="1"/>
  <c r="M16" i="1"/>
  <c r="N15" i="1"/>
  <c r="M15" i="1"/>
  <c r="N14" i="1"/>
  <c r="M14" i="1"/>
  <c r="N13" i="1"/>
  <c r="M13" i="1"/>
  <c r="N21" i="1"/>
  <c r="M21" i="1"/>
  <c r="N18" i="1"/>
  <c r="M18" i="1"/>
</calcChain>
</file>

<file path=xl/sharedStrings.xml><?xml version="1.0" encoding="utf-8"?>
<sst xmlns="http://schemas.openxmlformats.org/spreadsheetml/2006/main" count="106" uniqueCount="23">
  <si>
    <t>Calibration Tape</t>
  </si>
  <si>
    <t>Desired Playback</t>
  </si>
  <si>
    <t>Playback Frequency
Hz</t>
  </si>
  <si>
    <t>Recorded Frequency
Hz</t>
  </si>
  <si>
    <t xml:space="preserve">15 IPS IEC1 </t>
  </si>
  <si>
    <t>15 IPS NAB/IEC2</t>
  </si>
  <si>
    <t>7.5 IPS NAB/IEC2</t>
  </si>
  <si>
    <t>7.5 IPS IEC1</t>
  </si>
  <si>
    <t>15 IPS IEC1</t>
  </si>
  <si>
    <t>Vref</t>
  </si>
  <si>
    <t>0VU</t>
  </si>
  <si>
    <t>dBU</t>
  </si>
  <si>
    <t>Playback Level
VU</t>
  </si>
  <si>
    <t>Voltage
wrt 0VU</t>
  </si>
  <si>
    <t>Volts</t>
  </si>
  <si>
    <t>Playback level
VU</t>
  </si>
  <si>
    <t>Voltage 
wrt 0VU</t>
  </si>
  <si>
    <t>Voltage wrt 0VU</t>
  </si>
  <si>
    <t>Voltage</t>
  </si>
  <si>
    <t>Nominal Level
dB</t>
  </si>
  <si>
    <t>Tape Playback level (VU)</t>
  </si>
  <si>
    <t>Tape Playback Level (VU)</t>
  </si>
  <si>
    <t>Nominal level
dB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</si>
</sst>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000"/>
    <numFmt numFmtId="165" formatCode="0.000"/>
    <numFmt numFmtId="166" formatCode="#,##0.000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5" tint="0.59999389629810485"/>
        <bgColor indexed="64"/>
      </patternFill>
    </fill>
  </fills>
  <borders count="5">
    <border>
      <left/>
      <right/>
      <top/>
      <bottom/>
      <diagonal/>
    </border>
    <border>
      <left style="thin">
        <color rgb="FFC00000"/>
      </left>
      <right style="thin">
        <color rgb="FFC00000"/>
      </right>
      <top style="thin">
        <color rgb="FFC00000"/>
      </top>
      <bottom style="thin">
        <color rgb="FFC00000"/>
      </bottom>
      <diagonal/>
    </border>
    <border>
      <left style="thin">
        <color rgb="FFC00000"/>
      </left>
      <right/>
      <top style="thin">
        <color rgb="FFC00000"/>
      </top>
      <bottom style="thin">
        <color rgb="FFC00000"/>
      </bottom>
      <diagonal/>
    </border>
    <border>
      <left style="thin">
        <color rgb="FFC00000"/>
      </left>
      <right style="thin">
        <color rgb="FFC00000"/>
      </right>
      <top style="thin">
        <color rgb="FFC00000"/>
      </top>
      <bottom/>
      <diagonal/>
    </border>
    <border>
      <left/>
      <right style="thin">
        <color rgb="FFC00000"/>
      </right>
      <top style="thin">
        <color rgb="FFC00000"/>
      </top>
      <bottom style="thin">
        <color rgb="FFC00000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0" fillId="0" borderId="0" xfId="0" applyAlignment="1">
      <alignment horizontal="center"/>
    </xf>
    <xf numFmtId="0" fontId="0" fillId="0" borderId="0" xfId="0" applyBorder="1" applyAlignment="1"/>
    <xf numFmtId="0" fontId="0" fillId="0" borderId="0" xfId="0" applyBorder="1" applyAlignment="1">
      <alignment horizontal="center"/>
    </xf>
    <xf numFmtId="0" fontId="1" fillId="2" borderId="1" xfId="0" applyFont="1" applyFill="1" applyBorder="1" applyAlignment="1">
      <alignment horizontal="center" wrapText="1"/>
    </xf>
    <xf numFmtId="0" fontId="0" fillId="0" borderId="1" xfId="0" applyBorder="1" applyAlignment="1">
      <alignment horizontal="center" vertical="center"/>
    </xf>
    <xf numFmtId="3" fontId="0" fillId="0" borderId="1" xfId="0" applyNumberFormat="1" applyBorder="1" applyAlignment="1">
      <alignment horizontal="center"/>
    </xf>
    <xf numFmtId="3" fontId="0" fillId="0" borderId="1" xfId="0" applyNumberFormat="1" applyBorder="1"/>
    <xf numFmtId="2" fontId="0" fillId="0" borderId="1" xfId="0" applyNumberFormat="1" applyBorder="1" applyAlignment="1">
      <alignment horizontal="center"/>
    </xf>
    <xf numFmtId="2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/>
    <xf numFmtId="2" fontId="0" fillId="0" borderId="1" xfId="0" applyNumberFormat="1" applyFill="1" applyBorder="1" applyAlignment="1">
      <alignment horizontal="center"/>
    </xf>
    <xf numFmtId="0" fontId="1" fillId="2" borderId="1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2" fontId="0" fillId="0" borderId="0" xfId="0" applyNumberFormat="1" applyBorder="1" applyAlignment="1">
      <alignment horizontal="center" vertical="center"/>
    </xf>
    <xf numFmtId="0" fontId="1" fillId="0" borderId="0" xfId="0" applyFont="1" applyFill="1" applyBorder="1" applyAlignment="1">
      <alignment horizontal="center" wrapText="1"/>
    </xf>
    <xf numFmtId="2" fontId="0" fillId="0" borderId="2" xfId="0" applyNumberFormat="1" applyBorder="1" applyAlignment="1">
      <alignment horizontal="center"/>
    </xf>
    <xf numFmtId="0" fontId="1" fillId="2" borderId="3" xfId="0" applyFont="1" applyFill="1" applyBorder="1" applyAlignment="1">
      <alignment horizontal="center" vertical="center" wrapText="1"/>
    </xf>
    <xf numFmtId="4" fontId="0" fillId="0" borderId="1" xfId="0" applyNumberFormat="1" applyBorder="1" applyAlignment="1">
      <alignment horizontal="center"/>
    </xf>
    <xf numFmtId="2" fontId="0" fillId="0" borderId="1" xfId="0" applyNumberFormat="1" applyFill="1" applyBorder="1" applyAlignment="1">
      <alignment horizontal="center" vertical="center"/>
    </xf>
    <xf numFmtId="2" fontId="0" fillId="0" borderId="1" xfId="0" applyNumberFormat="1" applyFill="1" applyBorder="1" applyAlignment="1">
      <alignment horizontal="left" vertical="center"/>
    </xf>
    <xf numFmtId="2" fontId="0" fillId="0" borderId="0" xfId="0" applyNumberFormat="1" applyFill="1" applyBorder="1" applyAlignment="1">
      <alignment horizontal="center"/>
    </xf>
    <xf numFmtId="0" fontId="1" fillId="2" borderId="2" xfId="0" applyFont="1" applyFill="1" applyBorder="1" applyAlignment="1">
      <alignment horizontal="center" wrapText="1"/>
    </xf>
    <xf numFmtId="0" fontId="0" fillId="0" borderId="2" xfId="0" applyFont="1" applyFill="1" applyBorder="1" applyAlignment="1">
      <alignment horizontal="center" wrapText="1"/>
    </xf>
    <xf numFmtId="0" fontId="0" fillId="0" borderId="1" xfId="0" applyFont="1" applyFill="1" applyBorder="1" applyAlignment="1">
      <alignment horizontal="center" wrapText="1"/>
    </xf>
    <xf numFmtId="0" fontId="0" fillId="0" borderId="0" xfId="0" applyFont="1" applyFill="1" applyBorder="1" applyAlignment="1">
      <alignment horizontal="center" wrapText="1"/>
    </xf>
    <xf numFmtId="164" fontId="0" fillId="0" borderId="0" xfId="0" applyNumberFormat="1" applyFill="1" applyBorder="1" applyAlignment="1">
      <alignment horizontal="center" vertical="center"/>
    </xf>
    <xf numFmtId="165" fontId="0" fillId="0" borderId="1" xfId="0" applyNumberFormat="1" applyFill="1" applyBorder="1" applyAlignment="1">
      <alignment horizontal="center"/>
    </xf>
    <xf numFmtId="166" fontId="0" fillId="0" borderId="1" xfId="0" applyNumberFormat="1" applyBorder="1" applyAlignment="1">
      <alignment horizontal="center"/>
    </xf>
    <xf numFmtId="164" fontId="0" fillId="0" borderId="1" xfId="0" applyNumberFormat="1" applyFill="1" applyBorder="1" applyAlignment="1">
      <alignment horizontal="right" vertical="center"/>
    </xf>
    <xf numFmtId="0" fontId="0" fillId="0" borderId="2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4C7D3C4-A64D-4652-B511-D3DA2F830952}">
  <sheetPr>
    <pageSetUpPr fitToPage="1"/>
  </sheetPr>
  <dimension ref="A2:N25"/>
  <sheetViews>
    <sheetView topLeftCell="A5" zoomScale="175" zoomScaleNormal="175" workbookViewId="0">
      <selection activeCell="J6" sqref="J6:K6"/>
    </sheetView>
  </sheetViews>
  <sheetFormatPr defaultRowHeight="15" x14ac:dyDescent="0.25"/>
  <cols>
    <col min="1" max="1" width="7.140625" customWidth="1"/>
    <col min="2" max="2" width="11.28515625" customWidth="1"/>
    <col min="3" max="3" width="10.85546875" customWidth="1"/>
    <col min="7" max="7" width="10.140625" customWidth="1"/>
    <col min="8" max="8" width="11.28515625" customWidth="1"/>
    <col min="9" max="9" width="11.140625" customWidth="1"/>
    <col min="10" max="10" width="11" customWidth="1"/>
    <col min="13" max="13" width="7.140625" customWidth="1"/>
    <col min="14" max="14" width="10.42578125" customWidth="1"/>
    <col min="15" max="15" width="11.28515625" customWidth="1"/>
    <col min="17" max="17" width="3.85546875" customWidth="1"/>
    <col min="18" max="18" width="10.5703125" customWidth="1"/>
    <col min="19" max="19" width="10.28515625" customWidth="1"/>
    <col min="20" max="20" width="8.5703125" customWidth="1"/>
  </cols>
  <sheetData>
    <row r="2" spans="1:14" x14ac:dyDescent="0.25">
      <c r="B2" s="23" t="s">
        <v>9</v>
      </c>
      <c r="C2" s="25" t="s">
        <v>10</v>
      </c>
      <c r="D2" s="25">
        <v>1.2282999999999999</v>
      </c>
      <c r="I2" s="23" t="s">
        <v>9</v>
      </c>
      <c r="J2" s="24" t="s">
        <v>10</v>
      </c>
      <c r="K2" s="25">
        <f>D2</f>
        <v>1.2282999999999999</v>
      </c>
    </row>
    <row r="3" spans="1:14" x14ac:dyDescent="0.25">
      <c r="B3" s="16"/>
      <c r="C3" s="26"/>
      <c r="D3" s="26"/>
      <c r="I3" s="16"/>
      <c r="J3" s="26"/>
      <c r="K3" s="26"/>
    </row>
    <row r="4" spans="1:14" ht="45" x14ac:dyDescent="0.25">
      <c r="B4" s="13" t="s">
        <v>20</v>
      </c>
      <c r="C4" s="5">
        <v>0</v>
      </c>
      <c r="D4" s="30">
        <f>$D$2*POWER(10,C4/20)</f>
        <v>1.2282999999999999</v>
      </c>
      <c r="E4" s="21" t="s">
        <v>14</v>
      </c>
      <c r="I4" s="4" t="s">
        <v>20</v>
      </c>
      <c r="J4" s="5">
        <v>0</v>
      </c>
      <c r="K4" s="30">
        <f>$D$2*POWER(10,J4/20)</f>
        <v>1.2282999999999999</v>
      </c>
      <c r="L4" s="21" t="s">
        <v>14</v>
      </c>
    </row>
    <row r="6" spans="1:14" ht="30" x14ac:dyDescent="0.25">
      <c r="B6" s="4" t="s">
        <v>0</v>
      </c>
      <c r="C6" s="33" t="s">
        <v>5</v>
      </c>
      <c r="D6" s="33"/>
      <c r="E6" s="14"/>
      <c r="F6" s="14"/>
      <c r="G6" s="2"/>
      <c r="I6" s="4" t="s">
        <v>0</v>
      </c>
      <c r="J6" s="31" t="str">
        <f>C7</f>
        <v xml:space="preserve">15 IPS IEC1 </v>
      </c>
      <c r="K6" s="32"/>
      <c r="L6" s="14"/>
    </row>
    <row r="7" spans="1:14" ht="30" x14ac:dyDescent="0.25">
      <c r="A7" s="2"/>
      <c r="B7" s="4" t="s">
        <v>1</v>
      </c>
      <c r="C7" s="33" t="s">
        <v>4</v>
      </c>
      <c r="D7" s="33"/>
      <c r="E7" s="14"/>
      <c r="F7" s="14"/>
      <c r="G7" s="2"/>
      <c r="I7" s="4" t="s">
        <v>1</v>
      </c>
      <c r="J7" s="31" t="str">
        <f>C6</f>
        <v>15 IPS NAB/IEC2</v>
      </c>
      <c r="K7" s="32"/>
      <c r="L7" s="14"/>
    </row>
    <row r="8" spans="1:14" x14ac:dyDescent="0.25">
      <c r="B8" s="1"/>
    </row>
    <row r="9" spans="1:14" ht="45" x14ac:dyDescent="0.25">
      <c r="B9" s="4" t="s">
        <v>3</v>
      </c>
      <c r="C9" s="4" t="s">
        <v>2</v>
      </c>
      <c r="D9" s="4" t="s">
        <v>19</v>
      </c>
      <c r="E9" s="13" t="s">
        <v>15</v>
      </c>
      <c r="F9" s="13" t="s">
        <v>11</v>
      </c>
      <c r="G9" s="18" t="s">
        <v>13</v>
      </c>
      <c r="I9" s="4" t="s">
        <v>3</v>
      </c>
      <c r="J9" s="4" t="s">
        <v>2</v>
      </c>
      <c r="K9" s="4" t="s">
        <v>19</v>
      </c>
      <c r="L9" s="13" t="s">
        <v>15</v>
      </c>
      <c r="M9" s="13" t="s">
        <v>11</v>
      </c>
      <c r="N9" s="13" t="s">
        <v>16</v>
      </c>
    </row>
    <row r="10" spans="1:14" x14ac:dyDescent="0.25">
      <c r="B10" s="6">
        <v>32</v>
      </c>
      <c r="C10" s="6">
        <f>B10</f>
        <v>32</v>
      </c>
      <c r="D10" s="19">
        <v>5.56</v>
      </c>
      <c r="E10" s="19">
        <f t="shared" ref="E10:E22" si="0">D10+$C$4</f>
        <v>5.56</v>
      </c>
      <c r="F10" s="19">
        <f>E10+4</f>
        <v>9.5599999999999987</v>
      </c>
      <c r="G10" s="28">
        <f>$D$2*POWER(10,(E10/20))</f>
        <v>2.3297238830236511</v>
      </c>
      <c r="I10" s="6">
        <v>32</v>
      </c>
      <c r="J10" s="6">
        <v>32</v>
      </c>
      <c r="K10" s="17">
        <f t="shared" ref="K10:K20" si="1">D10*-1</f>
        <v>-5.56</v>
      </c>
      <c r="L10" s="17">
        <f t="shared" ref="L10:L20" si="2">K10+$J$4</f>
        <v>-5.56</v>
      </c>
      <c r="M10" s="17">
        <f t="shared" ref="M10:M22" si="3">L10+4</f>
        <v>-1.5599999999999996</v>
      </c>
      <c r="N10" s="28">
        <f>$K$2*POWER(10, (L10/20))</f>
        <v>0.64759643878565309</v>
      </c>
    </row>
    <row r="11" spans="1:14" x14ac:dyDescent="0.25">
      <c r="B11" s="6">
        <v>63</v>
      </c>
      <c r="C11" s="6">
        <f t="shared" ref="C11:C21" si="4">B11</f>
        <v>63</v>
      </c>
      <c r="D11" s="19">
        <v>2.31</v>
      </c>
      <c r="E11" s="19">
        <f t="shared" si="0"/>
        <v>2.31</v>
      </c>
      <c r="F11" s="19">
        <f t="shared" ref="F11:F22" si="5">E11+4</f>
        <v>6.3100000000000005</v>
      </c>
      <c r="G11" s="28">
        <f t="shared" ref="G11:G22" si="6">$D$2*POWER(10,(E11/20))</f>
        <v>1.6025236658803832</v>
      </c>
      <c r="I11" s="6">
        <v>63</v>
      </c>
      <c r="J11" s="6">
        <v>63</v>
      </c>
      <c r="K11" s="17">
        <f t="shared" si="1"/>
        <v>-2.31</v>
      </c>
      <c r="L11" s="17">
        <f t="shared" si="2"/>
        <v>-2.31</v>
      </c>
      <c r="M11" s="17">
        <f t="shared" si="3"/>
        <v>1.69</v>
      </c>
      <c r="N11" s="28">
        <f t="shared" ref="N11:N22" si="7">$K$2*POWER(10, (L11/20))</f>
        <v>0.94146559088171056</v>
      </c>
    </row>
    <row r="12" spans="1:14" x14ac:dyDescent="0.25">
      <c r="B12" s="6">
        <v>125</v>
      </c>
      <c r="C12" s="6">
        <f t="shared" si="4"/>
        <v>125</v>
      </c>
      <c r="D12" s="19">
        <v>0.83</v>
      </c>
      <c r="E12" s="19">
        <f t="shared" si="0"/>
        <v>0.83</v>
      </c>
      <c r="F12" s="19">
        <f t="shared" si="5"/>
        <v>4.83</v>
      </c>
      <c r="G12" s="28">
        <f t="shared" si="6"/>
        <v>1.3514639075767514</v>
      </c>
      <c r="I12" s="6">
        <v>125</v>
      </c>
      <c r="J12" s="6">
        <v>125</v>
      </c>
      <c r="K12" s="17">
        <f t="shared" si="1"/>
        <v>-0.83</v>
      </c>
      <c r="L12" s="17">
        <f t="shared" si="2"/>
        <v>-0.83</v>
      </c>
      <c r="M12" s="17">
        <f t="shared" si="3"/>
        <v>3.17</v>
      </c>
      <c r="N12" s="28">
        <f t="shared" si="7"/>
        <v>1.1163604751422618</v>
      </c>
    </row>
    <row r="13" spans="1:14" x14ac:dyDescent="0.25">
      <c r="B13" s="6">
        <v>250</v>
      </c>
      <c r="C13" s="6">
        <f t="shared" si="4"/>
        <v>250</v>
      </c>
      <c r="D13" s="19">
        <v>0.35</v>
      </c>
      <c r="E13" s="19">
        <f t="shared" si="0"/>
        <v>0.35</v>
      </c>
      <c r="F13" s="19">
        <f t="shared" si="5"/>
        <v>4.3499999999999996</v>
      </c>
      <c r="G13" s="28">
        <f t="shared" si="6"/>
        <v>1.278805371593748</v>
      </c>
      <c r="I13" s="6">
        <v>250</v>
      </c>
      <c r="J13" s="6">
        <v>250</v>
      </c>
      <c r="K13" s="17">
        <f t="shared" si="1"/>
        <v>-0.35</v>
      </c>
      <c r="L13" s="17">
        <f t="shared" si="2"/>
        <v>-0.35</v>
      </c>
      <c r="M13" s="17">
        <f t="shared" si="3"/>
        <v>3.65</v>
      </c>
      <c r="N13" s="28">
        <f t="shared" si="7"/>
        <v>1.179789296724421</v>
      </c>
    </row>
    <row r="14" spans="1:14" x14ac:dyDescent="0.25">
      <c r="B14" s="6">
        <v>500</v>
      </c>
      <c r="C14" s="6">
        <f t="shared" si="4"/>
        <v>500</v>
      </c>
      <c r="D14" s="19">
        <v>0.18</v>
      </c>
      <c r="E14" s="19">
        <f t="shared" si="0"/>
        <v>0.18</v>
      </c>
      <c r="F14" s="19">
        <f t="shared" si="5"/>
        <v>4.18</v>
      </c>
      <c r="G14" s="28">
        <f t="shared" si="6"/>
        <v>1.2540199678381432</v>
      </c>
      <c r="I14" s="6">
        <v>500</v>
      </c>
      <c r="J14" s="6">
        <v>500</v>
      </c>
      <c r="K14" s="17">
        <f t="shared" si="1"/>
        <v>-0.18</v>
      </c>
      <c r="L14" s="17">
        <f t="shared" si="2"/>
        <v>-0.18</v>
      </c>
      <c r="M14" s="17">
        <f t="shared" si="3"/>
        <v>3.82</v>
      </c>
      <c r="N14" s="28">
        <f t="shared" si="7"/>
        <v>1.2031075490775047</v>
      </c>
    </row>
    <row r="15" spans="1:14" x14ac:dyDescent="0.25">
      <c r="B15" s="6">
        <v>1000</v>
      </c>
      <c r="C15" s="6">
        <f t="shared" si="4"/>
        <v>1000</v>
      </c>
      <c r="D15" s="19">
        <v>0</v>
      </c>
      <c r="E15" s="19">
        <f t="shared" si="0"/>
        <v>0</v>
      </c>
      <c r="F15" s="19">
        <f t="shared" si="5"/>
        <v>4</v>
      </c>
      <c r="G15" s="28">
        <f t="shared" si="6"/>
        <v>1.2282999999999999</v>
      </c>
      <c r="I15" s="6">
        <v>1000</v>
      </c>
      <c r="J15" s="6">
        <v>1000</v>
      </c>
      <c r="K15" s="17">
        <f t="shared" si="1"/>
        <v>0</v>
      </c>
      <c r="L15" s="17">
        <f t="shared" si="2"/>
        <v>0</v>
      </c>
      <c r="M15" s="17">
        <f t="shared" si="3"/>
        <v>4</v>
      </c>
      <c r="N15" s="28">
        <f t="shared" si="7"/>
        <v>1.2282999999999999</v>
      </c>
    </row>
    <row r="16" spans="1:14" x14ac:dyDescent="0.25">
      <c r="B16" s="6">
        <v>2000</v>
      </c>
      <c r="C16" s="6">
        <f t="shared" si="4"/>
        <v>2000</v>
      </c>
      <c r="D16" s="19">
        <v>-0.48</v>
      </c>
      <c r="E16" s="19">
        <f t="shared" si="0"/>
        <v>-0.48</v>
      </c>
      <c r="F16" s="19">
        <f t="shared" si="5"/>
        <v>3.52</v>
      </c>
      <c r="G16" s="28">
        <f t="shared" si="6"/>
        <v>1.1622631053056036</v>
      </c>
      <c r="I16" s="6">
        <v>2000</v>
      </c>
      <c r="J16" s="6">
        <v>2000</v>
      </c>
      <c r="K16" s="17">
        <f t="shared" si="1"/>
        <v>0.48</v>
      </c>
      <c r="L16" s="17">
        <f t="shared" si="2"/>
        <v>0.48</v>
      </c>
      <c r="M16" s="17">
        <f t="shared" si="3"/>
        <v>4.4800000000000004</v>
      </c>
      <c r="N16" s="28">
        <f t="shared" si="7"/>
        <v>1.2980889465671366</v>
      </c>
    </row>
    <row r="17" spans="2:14" x14ac:dyDescent="0.25">
      <c r="B17" s="6">
        <v>4000</v>
      </c>
      <c r="C17" s="6">
        <f t="shared" si="4"/>
        <v>4000</v>
      </c>
      <c r="D17" s="19">
        <v>-1.43</v>
      </c>
      <c r="E17" s="19">
        <f t="shared" si="0"/>
        <v>-1.43</v>
      </c>
      <c r="F17" s="19">
        <f t="shared" si="5"/>
        <v>2.5700000000000003</v>
      </c>
      <c r="G17" s="28">
        <f t="shared" si="6"/>
        <v>1.041848214666288</v>
      </c>
      <c r="I17" s="6">
        <v>4000</v>
      </c>
      <c r="J17" s="6">
        <v>4000</v>
      </c>
      <c r="K17" s="17">
        <f t="shared" si="1"/>
        <v>1.43</v>
      </c>
      <c r="L17" s="17">
        <f t="shared" si="2"/>
        <v>1.43</v>
      </c>
      <c r="M17" s="17">
        <f t="shared" si="3"/>
        <v>5.43</v>
      </c>
      <c r="N17" s="28">
        <f t="shared" si="7"/>
        <v>1.4481196673003416</v>
      </c>
    </row>
    <row r="18" spans="2:14" x14ac:dyDescent="0.25">
      <c r="B18" s="6">
        <v>8000</v>
      </c>
      <c r="C18" s="6">
        <f t="shared" si="4"/>
        <v>8000</v>
      </c>
      <c r="D18" s="19">
        <v>-2.33</v>
      </c>
      <c r="E18" s="19">
        <f t="shared" si="0"/>
        <v>-2.33</v>
      </c>
      <c r="F18" s="19">
        <f t="shared" si="5"/>
        <v>1.67</v>
      </c>
      <c r="G18" s="28">
        <f t="shared" si="6"/>
        <v>0.93930028010942046</v>
      </c>
      <c r="I18" s="6">
        <v>8000</v>
      </c>
      <c r="J18" s="6">
        <v>8000</v>
      </c>
      <c r="K18" s="17">
        <f t="shared" si="1"/>
        <v>2.33</v>
      </c>
      <c r="L18" s="17">
        <f t="shared" si="2"/>
        <v>2.33</v>
      </c>
      <c r="M18" s="17">
        <f t="shared" si="3"/>
        <v>6.33</v>
      </c>
      <c r="N18" s="28">
        <f t="shared" si="7"/>
        <v>1.6062178644557061</v>
      </c>
    </row>
    <row r="19" spans="2:14" x14ac:dyDescent="0.25">
      <c r="B19" s="6">
        <v>10000</v>
      </c>
      <c r="C19" s="6">
        <f t="shared" si="4"/>
        <v>10000</v>
      </c>
      <c r="D19" s="19">
        <v>-2.5099999999999998</v>
      </c>
      <c r="E19" s="19">
        <f t="shared" si="0"/>
        <v>-2.5099999999999998</v>
      </c>
      <c r="F19" s="19">
        <f t="shared" si="5"/>
        <v>1.4900000000000002</v>
      </c>
      <c r="G19" s="28">
        <f t="shared" si="6"/>
        <v>0.92003521765876306</v>
      </c>
      <c r="I19" s="6">
        <v>10000</v>
      </c>
      <c r="J19" s="6">
        <v>10000</v>
      </c>
      <c r="K19" s="17">
        <f t="shared" si="1"/>
        <v>2.5099999999999998</v>
      </c>
      <c r="L19" s="17">
        <f t="shared" si="2"/>
        <v>2.5099999999999998</v>
      </c>
      <c r="M19" s="17">
        <f t="shared" si="3"/>
        <v>6.51</v>
      </c>
      <c r="N19" s="28">
        <f t="shared" si="7"/>
        <v>1.6398512372594609</v>
      </c>
    </row>
    <row r="20" spans="2:14" x14ac:dyDescent="0.25">
      <c r="B20" s="6">
        <v>12500</v>
      </c>
      <c r="C20" s="6">
        <f t="shared" si="4"/>
        <v>12500</v>
      </c>
      <c r="D20" s="19">
        <v>-2.64</v>
      </c>
      <c r="E20" s="19">
        <f t="shared" si="0"/>
        <v>-2.64</v>
      </c>
      <c r="F20" s="19">
        <f t="shared" si="5"/>
        <v>1.3599999999999999</v>
      </c>
      <c r="G20" s="28">
        <f t="shared" si="6"/>
        <v>0.90636776586757462</v>
      </c>
      <c r="I20" s="6">
        <v>12500</v>
      </c>
      <c r="J20" s="6">
        <v>12500</v>
      </c>
      <c r="K20" s="17">
        <f t="shared" si="1"/>
        <v>2.64</v>
      </c>
      <c r="L20" s="17">
        <f t="shared" si="2"/>
        <v>2.64</v>
      </c>
      <c r="M20" s="17">
        <f t="shared" ref="M20" si="8">L20+4</f>
        <v>6.6400000000000006</v>
      </c>
      <c r="N20" s="28">
        <f t="shared" ref="N20" si="9">$K$2*POWER(10, (L20/20))</f>
        <v>1.6645791551907776</v>
      </c>
    </row>
    <row r="21" spans="2:14" x14ac:dyDescent="0.25">
      <c r="B21" s="6">
        <v>16000</v>
      </c>
      <c r="C21" s="6">
        <f t="shared" si="4"/>
        <v>16000</v>
      </c>
      <c r="D21" s="19">
        <v>-2.74</v>
      </c>
      <c r="E21" s="19">
        <f t="shared" si="0"/>
        <v>-2.74</v>
      </c>
      <c r="F21" s="19">
        <f t="shared" si="5"/>
        <v>1.2599999999999998</v>
      </c>
      <c r="G21" s="28">
        <f t="shared" si="6"/>
        <v>0.89599265984568655</v>
      </c>
      <c r="I21" s="6">
        <v>16000</v>
      </c>
      <c r="J21" s="6">
        <v>16000</v>
      </c>
      <c r="K21" s="17">
        <f>D21*-1</f>
        <v>2.74</v>
      </c>
      <c r="L21" s="17">
        <f>K21+$J$4</f>
        <v>2.74</v>
      </c>
      <c r="M21" s="17">
        <f t="shared" si="3"/>
        <v>6.74</v>
      </c>
      <c r="N21" s="28">
        <f t="shared" si="7"/>
        <v>1.6838540733802898</v>
      </c>
    </row>
    <row r="22" spans="2:14" x14ac:dyDescent="0.25">
      <c r="B22" s="6">
        <v>20000</v>
      </c>
      <c r="C22" s="6">
        <f>B22</f>
        <v>20000</v>
      </c>
      <c r="D22" s="19">
        <v>-2.79</v>
      </c>
      <c r="E22" s="19">
        <f t="shared" si="0"/>
        <v>-2.79</v>
      </c>
      <c r="F22" s="19">
        <f t="shared" si="5"/>
        <v>1.21</v>
      </c>
      <c r="G22" s="28">
        <f t="shared" si="6"/>
        <v>0.89084972823947883</v>
      </c>
      <c r="I22" s="6">
        <v>20000</v>
      </c>
      <c r="J22" s="6">
        <v>20000</v>
      </c>
      <c r="K22" s="17">
        <f>D22*-1</f>
        <v>2.79</v>
      </c>
      <c r="L22" s="17">
        <f>K22+$J$4</f>
        <v>2.79</v>
      </c>
      <c r="M22" s="17">
        <f t="shared" si="3"/>
        <v>6.79</v>
      </c>
      <c r="N22" s="28">
        <f t="shared" si="7"/>
        <v>1.6935750690316478</v>
      </c>
    </row>
    <row r="25" spans="2:14" x14ac:dyDescent="0.25">
      <c r="F25" s="22"/>
    </row>
  </sheetData>
  <mergeCells count="4">
    <mergeCell ref="J6:K6"/>
    <mergeCell ref="J7:K7"/>
    <mergeCell ref="C6:D6"/>
    <mergeCell ref="C7:D7"/>
  </mergeCells>
  <pageMargins left="0.70866141732283472" right="0.70866141732283472" top="0.74803149606299213" bottom="0.74803149606299213" header="0.31496062992125984" footer="0.31496062992125984"/>
  <pageSetup paperSize="9" scale="96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8496C57-53A8-47CC-B742-E874E8F5115B}">
  <sheetPr>
    <pageSetUpPr fitToPage="1"/>
  </sheetPr>
  <dimension ref="B2:N26"/>
  <sheetViews>
    <sheetView topLeftCell="A9" zoomScale="175" zoomScaleNormal="175" workbookViewId="0">
      <selection activeCell="F11" sqref="F11"/>
    </sheetView>
  </sheetViews>
  <sheetFormatPr defaultRowHeight="15" x14ac:dyDescent="0.25"/>
  <cols>
    <col min="1" max="1" width="7.140625" customWidth="1"/>
    <col min="2" max="2" width="11.28515625" customWidth="1"/>
    <col min="3" max="3" width="10.85546875" customWidth="1"/>
    <col min="7" max="7" width="10.140625" customWidth="1"/>
    <col min="8" max="8" width="11.28515625" customWidth="1"/>
    <col min="9" max="9" width="11.140625" customWidth="1"/>
    <col min="10" max="10" width="11" customWidth="1"/>
    <col min="13" max="13" width="7.140625" customWidth="1"/>
    <col min="14" max="14" width="10.42578125" customWidth="1"/>
    <col min="15" max="15" width="11.28515625" customWidth="1"/>
    <col min="17" max="17" width="3.85546875" customWidth="1"/>
    <col min="18" max="18" width="10.5703125" customWidth="1"/>
    <col min="19" max="19" width="10.28515625" customWidth="1"/>
    <col min="20" max="20" width="8.5703125" customWidth="1"/>
  </cols>
  <sheetData>
    <row r="2" spans="2:14" x14ac:dyDescent="0.25">
      <c r="B2" s="23" t="s">
        <v>9</v>
      </c>
      <c r="C2" s="25" t="s">
        <v>10</v>
      </c>
      <c r="D2" s="25">
        <v>1.2282999999999999</v>
      </c>
      <c r="I2" s="23" t="s">
        <v>9</v>
      </c>
      <c r="J2" s="24" t="s">
        <v>10</v>
      </c>
      <c r="K2" s="25">
        <f>D2</f>
        <v>1.2282999999999999</v>
      </c>
    </row>
    <row r="3" spans="2:14" x14ac:dyDescent="0.25">
      <c r="B3" s="16"/>
      <c r="C3" s="26"/>
      <c r="D3" s="26"/>
      <c r="I3" s="16"/>
      <c r="J3" s="26"/>
      <c r="K3" s="26"/>
    </row>
    <row r="5" spans="2:14" ht="45" x14ac:dyDescent="0.25">
      <c r="B5" s="4" t="s">
        <v>20</v>
      </c>
      <c r="C5" s="20">
        <v>-10</v>
      </c>
      <c r="D5" s="30">
        <f>$D$2*POWER(10,C5/20)</f>
        <v>0.38842256499848204</v>
      </c>
      <c r="E5" s="21" t="s">
        <v>14</v>
      </c>
      <c r="I5" s="13" t="s">
        <v>21</v>
      </c>
      <c r="J5" s="20">
        <v>-10</v>
      </c>
      <c r="K5" s="30">
        <f>$D$2*POWER(10, (J5/20))</f>
        <v>0.38842256499848204</v>
      </c>
      <c r="L5" s="21" t="s">
        <v>14</v>
      </c>
    </row>
    <row r="7" spans="2:14" ht="30" x14ac:dyDescent="0.25">
      <c r="B7" s="4" t="s">
        <v>0</v>
      </c>
      <c r="C7" s="33" t="s">
        <v>6</v>
      </c>
      <c r="D7" s="33"/>
      <c r="I7" s="4" t="s">
        <v>0</v>
      </c>
      <c r="J7" s="31" t="str">
        <f>C8</f>
        <v>7.5 IPS IEC1</v>
      </c>
      <c r="K7" s="32"/>
    </row>
    <row r="8" spans="2:14" ht="30" x14ac:dyDescent="0.25">
      <c r="B8" s="4" t="s">
        <v>1</v>
      </c>
      <c r="C8" s="33" t="s">
        <v>7</v>
      </c>
      <c r="D8" s="33"/>
      <c r="I8" s="4" t="s">
        <v>1</v>
      </c>
      <c r="J8" s="31" t="str">
        <f>C7</f>
        <v>7.5 IPS NAB/IEC2</v>
      </c>
      <c r="K8" s="32"/>
    </row>
    <row r="10" spans="2:14" ht="45" x14ac:dyDescent="0.25">
      <c r="B10" s="13" t="s">
        <v>3</v>
      </c>
      <c r="C10" s="13" t="s">
        <v>2</v>
      </c>
      <c r="D10" s="13" t="s">
        <v>19</v>
      </c>
      <c r="E10" s="13" t="s">
        <v>15</v>
      </c>
      <c r="F10" s="13" t="s">
        <v>11</v>
      </c>
      <c r="G10" s="13" t="s">
        <v>16</v>
      </c>
      <c r="I10" s="4" t="s">
        <v>3</v>
      </c>
      <c r="J10" s="4" t="s">
        <v>2</v>
      </c>
      <c r="K10" s="4" t="s">
        <v>19</v>
      </c>
      <c r="L10" s="13" t="s">
        <v>12</v>
      </c>
      <c r="M10" s="13" t="s">
        <v>11</v>
      </c>
      <c r="N10" s="13" t="s">
        <v>16</v>
      </c>
    </row>
    <row r="11" spans="2:14" x14ac:dyDescent="0.25">
      <c r="B11" s="6">
        <v>32</v>
      </c>
      <c r="C11" s="6">
        <v>32</v>
      </c>
      <c r="D11" s="12">
        <v>5</v>
      </c>
      <c r="E11" s="12">
        <f t="shared" ref="E11:E23" si="0">D11+$C$5</f>
        <v>-5</v>
      </c>
      <c r="F11" s="12">
        <f>E11+4</f>
        <v>-1</v>
      </c>
      <c r="G11" s="28">
        <f>$D$2*POWER(10,(E11/20))</f>
        <v>0.69072384973130574</v>
      </c>
      <c r="I11" s="6">
        <v>32</v>
      </c>
      <c r="J11" s="6">
        <v>32</v>
      </c>
      <c r="K11" s="9">
        <f t="shared" ref="K11:K20" si="1">D11*-1</f>
        <v>-5</v>
      </c>
      <c r="L11" s="9">
        <f t="shared" ref="L11:L20" si="2">K11+$J$5</f>
        <v>-15</v>
      </c>
      <c r="M11" s="9">
        <f t="shared" ref="M11:M23" si="3">L11+4</f>
        <v>-11</v>
      </c>
      <c r="N11" s="28">
        <f>$D$2*POWER(10, (L11/20))</f>
        <v>0.21842605993508082</v>
      </c>
    </row>
    <row r="12" spans="2:14" x14ac:dyDescent="0.25">
      <c r="B12" s="6">
        <v>63</v>
      </c>
      <c r="C12" s="6">
        <v>63</v>
      </c>
      <c r="D12" s="12">
        <v>1.75</v>
      </c>
      <c r="E12" s="12">
        <f t="shared" si="0"/>
        <v>-8.25</v>
      </c>
      <c r="F12" s="12">
        <f t="shared" ref="F12:F23" si="4">E12+4</f>
        <v>-4.25</v>
      </c>
      <c r="G12" s="28">
        <f t="shared" ref="G12:G23" si="5">$D$2*POWER(10,(E12/20))</f>
        <v>0.47512124670577799</v>
      </c>
      <c r="I12" s="6">
        <v>63</v>
      </c>
      <c r="J12" s="6">
        <v>63</v>
      </c>
      <c r="K12" s="9">
        <f t="shared" si="1"/>
        <v>-1.75</v>
      </c>
      <c r="L12" s="9">
        <f t="shared" si="2"/>
        <v>-11.75</v>
      </c>
      <c r="M12" s="9">
        <f t="shared" si="3"/>
        <v>-7.75</v>
      </c>
      <c r="N12" s="28">
        <f t="shared" ref="N12:N23" si="6">$D$2*POWER(10, (L12/20))</f>
        <v>0.31754439534342382</v>
      </c>
    </row>
    <row r="13" spans="2:14" x14ac:dyDescent="0.25">
      <c r="B13" s="6">
        <v>125</v>
      </c>
      <c r="C13" s="6">
        <v>125</v>
      </c>
      <c r="D13" s="12">
        <v>0.28000000000000003</v>
      </c>
      <c r="E13" s="12">
        <f t="shared" si="0"/>
        <v>-9.7200000000000006</v>
      </c>
      <c r="F13" s="12">
        <f t="shared" si="4"/>
        <v>-5.7200000000000006</v>
      </c>
      <c r="G13" s="28">
        <f t="shared" si="5"/>
        <v>0.40114783425727996</v>
      </c>
      <c r="I13" s="6">
        <v>125</v>
      </c>
      <c r="J13" s="6">
        <v>125</v>
      </c>
      <c r="K13" s="9">
        <f t="shared" si="1"/>
        <v>-0.28000000000000003</v>
      </c>
      <c r="L13" s="9">
        <f t="shared" si="2"/>
        <v>-10.28</v>
      </c>
      <c r="M13" s="9">
        <f t="shared" si="3"/>
        <v>-6.2799999999999994</v>
      </c>
      <c r="N13" s="28">
        <f t="shared" si="6"/>
        <v>0.37610096856022585</v>
      </c>
    </row>
    <row r="14" spans="2:14" x14ac:dyDescent="0.25">
      <c r="B14" s="6">
        <v>250</v>
      </c>
      <c r="C14" s="6">
        <v>250</v>
      </c>
      <c r="D14" s="12">
        <v>-0.17</v>
      </c>
      <c r="E14" s="12">
        <f t="shared" si="0"/>
        <v>-10.17</v>
      </c>
      <c r="F14" s="12">
        <f t="shared" si="4"/>
        <v>-6.17</v>
      </c>
      <c r="G14" s="28">
        <f t="shared" si="5"/>
        <v>0.38089428093342775</v>
      </c>
      <c r="I14" s="6">
        <v>250</v>
      </c>
      <c r="J14" s="6">
        <v>250</v>
      </c>
      <c r="K14" s="9">
        <f t="shared" si="1"/>
        <v>0.17</v>
      </c>
      <c r="L14" s="9">
        <f t="shared" si="2"/>
        <v>-9.83</v>
      </c>
      <c r="M14" s="9">
        <f t="shared" si="3"/>
        <v>-5.83</v>
      </c>
      <c r="N14" s="28">
        <f t="shared" si="6"/>
        <v>0.39609964379163043</v>
      </c>
    </row>
    <row r="15" spans="2:14" x14ac:dyDescent="0.25">
      <c r="B15" s="6">
        <v>500</v>
      </c>
      <c r="C15" s="6">
        <v>500</v>
      </c>
      <c r="D15" s="12">
        <v>-0.23</v>
      </c>
      <c r="E15" s="12">
        <f t="shared" si="0"/>
        <v>-10.23</v>
      </c>
      <c r="F15" s="12">
        <f t="shared" si="4"/>
        <v>-6.23</v>
      </c>
      <c r="G15" s="28">
        <f t="shared" si="5"/>
        <v>0.37827222314673875</v>
      </c>
      <c r="I15" s="6">
        <v>500</v>
      </c>
      <c r="J15" s="6">
        <v>500</v>
      </c>
      <c r="K15" s="9">
        <f t="shared" si="1"/>
        <v>0.23</v>
      </c>
      <c r="L15" s="9">
        <f t="shared" si="2"/>
        <v>-9.77</v>
      </c>
      <c r="M15" s="9">
        <f t="shared" si="3"/>
        <v>-5.77</v>
      </c>
      <c r="N15" s="28">
        <f t="shared" si="6"/>
        <v>0.39884527535471165</v>
      </c>
    </row>
    <row r="16" spans="2:14" x14ac:dyDescent="0.25">
      <c r="B16" s="6">
        <v>1000</v>
      </c>
      <c r="C16" s="6">
        <v>1000</v>
      </c>
      <c r="D16" s="12">
        <v>0</v>
      </c>
      <c r="E16" s="12">
        <f t="shared" si="0"/>
        <v>-10</v>
      </c>
      <c r="F16" s="12">
        <f t="shared" si="4"/>
        <v>-6</v>
      </c>
      <c r="G16" s="28">
        <f t="shared" si="5"/>
        <v>0.38842256499848204</v>
      </c>
      <c r="I16" s="6">
        <v>1000</v>
      </c>
      <c r="J16" s="6">
        <v>1000</v>
      </c>
      <c r="K16" s="9">
        <f t="shared" si="1"/>
        <v>0</v>
      </c>
      <c r="L16" s="9">
        <f t="shared" si="2"/>
        <v>-10</v>
      </c>
      <c r="M16" s="9">
        <f t="shared" si="3"/>
        <v>-6</v>
      </c>
      <c r="N16" s="28">
        <f t="shared" si="6"/>
        <v>0.38842256499848204</v>
      </c>
    </row>
    <row r="17" spans="2:14" x14ac:dyDescent="0.25">
      <c r="B17" s="6">
        <v>2000</v>
      </c>
      <c r="C17" s="6">
        <v>2000</v>
      </c>
      <c r="D17" s="12">
        <v>0.68</v>
      </c>
      <c r="E17" s="12">
        <f t="shared" si="0"/>
        <v>-9.32</v>
      </c>
      <c r="F17" s="12">
        <f t="shared" si="4"/>
        <v>-5.32</v>
      </c>
      <c r="G17" s="28">
        <f t="shared" si="5"/>
        <v>0.42005334923958848</v>
      </c>
      <c r="I17" s="6">
        <v>2000</v>
      </c>
      <c r="J17" s="6">
        <v>2000</v>
      </c>
      <c r="K17" s="9">
        <f t="shared" si="1"/>
        <v>-0.68</v>
      </c>
      <c r="L17" s="9">
        <f t="shared" si="2"/>
        <v>-10.68</v>
      </c>
      <c r="M17" s="9">
        <f t="shared" si="3"/>
        <v>-6.68</v>
      </c>
      <c r="N17" s="28">
        <f t="shared" si="6"/>
        <v>0.35917363657049678</v>
      </c>
    </row>
    <row r="18" spans="2:14" x14ac:dyDescent="0.25">
      <c r="B18" s="6">
        <v>4000</v>
      </c>
      <c r="C18" s="6">
        <v>4000</v>
      </c>
      <c r="D18" s="12">
        <v>1.64</v>
      </c>
      <c r="E18" s="12">
        <f t="shared" si="0"/>
        <v>-8.36</v>
      </c>
      <c r="F18" s="12">
        <f t="shared" si="4"/>
        <v>-4.3599999999999994</v>
      </c>
      <c r="G18" s="28">
        <f t="shared" si="5"/>
        <v>0.4691421478728291</v>
      </c>
      <c r="I18" s="6">
        <v>4000</v>
      </c>
      <c r="J18" s="6">
        <v>4000</v>
      </c>
      <c r="K18" s="9">
        <f t="shared" si="1"/>
        <v>-1.64</v>
      </c>
      <c r="L18" s="9">
        <f t="shared" si="2"/>
        <v>-11.64</v>
      </c>
      <c r="M18" s="9">
        <f t="shared" si="3"/>
        <v>-7.6400000000000006</v>
      </c>
      <c r="N18" s="28">
        <f t="shared" si="6"/>
        <v>0.32159141889953785</v>
      </c>
    </row>
    <row r="19" spans="2:14" x14ac:dyDescent="0.25">
      <c r="B19" s="6">
        <v>8000</v>
      </c>
      <c r="C19" s="6">
        <v>8000</v>
      </c>
      <c r="D19" s="12">
        <v>2.25</v>
      </c>
      <c r="E19" s="12">
        <f t="shared" si="0"/>
        <v>-7.75</v>
      </c>
      <c r="F19" s="12">
        <f t="shared" si="4"/>
        <v>-3.75</v>
      </c>
      <c r="G19" s="28">
        <f t="shared" si="5"/>
        <v>0.50327395048397294</v>
      </c>
      <c r="I19" s="6">
        <v>8000</v>
      </c>
      <c r="J19" s="6">
        <v>8000</v>
      </c>
      <c r="K19" s="9">
        <f t="shared" si="1"/>
        <v>-2.25</v>
      </c>
      <c r="L19" s="9">
        <f t="shared" si="2"/>
        <v>-12.25</v>
      </c>
      <c r="M19" s="9">
        <f t="shared" si="3"/>
        <v>-8.25</v>
      </c>
      <c r="N19" s="28">
        <f t="shared" si="6"/>
        <v>0.29978124012759638</v>
      </c>
    </row>
    <row r="20" spans="2:14" x14ac:dyDescent="0.25">
      <c r="B20" s="6">
        <v>10000</v>
      </c>
      <c r="C20" s="6">
        <v>10000</v>
      </c>
      <c r="D20" s="12">
        <v>2.35</v>
      </c>
      <c r="E20" s="12">
        <f t="shared" si="0"/>
        <v>-7.65</v>
      </c>
      <c r="F20" s="12">
        <f t="shared" si="4"/>
        <v>-3.6500000000000004</v>
      </c>
      <c r="G20" s="28">
        <f t="shared" si="5"/>
        <v>0.50910158817380058</v>
      </c>
      <c r="I20" s="6">
        <v>10000</v>
      </c>
      <c r="J20" s="6">
        <v>10000</v>
      </c>
      <c r="K20" s="9">
        <f t="shared" si="1"/>
        <v>-2.35</v>
      </c>
      <c r="L20" s="9">
        <f t="shared" si="2"/>
        <v>-12.35</v>
      </c>
      <c r="M20" s="9">
        <f t="shared" si="3"/>
        <v>-8.35</v>
      </c>
      <c r="N20" s="28">
        <f t="shared" si="6"/>
        <v>0.29634967264823031</v>
      </c>
    </row>
    <row r="21" spans="2:14" x14ac:dyDescent="0.25">
      <c r="B21" s="6">
        <v>12500</v>
      </c>
      <c r="C21" s="6">
        <v>12500</v>
      </c>
      <c r="D21" s="12">
        <v>2.42</v>
      </c>
      <c r="E21" s="12">
        <f t="shared" si="0"/>
        <v>-7.58</v>
      </c>
      <c r="F21" s="12">
        <f t="shared" si="4"/>
        <v>-3.58</v>
      </c>
      <c r="G21" s="28">
        <f t="shared" si="5"/>
        <v>0.51322103935204544</v>
      </c>
      <c r="I21" s="6">
        <v>12500</v>
      </c>
      <c r="J21" s="6">
        <v>12500</v>
      </c>
      <c r="K21" s="9">
        <f t="shared" ref="K21" si="7">D21*-1</f>
        <v>-2.42</v>
      </c>
      <c r="L21" s="9">
        <f t="shared" ref="L21" si="8">K21+$J$5</f>
        <v>-12.42</v>
      </c>
      <c r="M21" s="9">
        <f t="shared" ref="M21" si="9">L21+4</f>
        <v>-8.42</v>
      </c>
      <c r="N21" s="28">
        <f t="shared" ref="N21" si="10">$D$2*POWER(10, (L21/20))</f>
        <v>0.29397097435927372</v>
      </c>
    </row>
    <row r="22" spans="2:14" x14ac:dyDescent="0.25">
      <c r="B22" s="6">
        <v>16000</v>
      </c>
      <c r="C22" s="6">
        <v>16000</v>
      </c>
      <c r="D22" s="12">
        <v>2.4700000000000002</v>
      </c>
      <c r="E22" s="12">
        <f t="shared" si="0"/>
        <v>-7.5299999999999994</v>
      </c>
      <c r="F22" s="12">
        <f t="shared" si="4"/>
        <v>-3.5299999999999994</v>
      </c>
      <c r="G22" s="28">
        <f t="shared" si="5"/>
        <v>0.51618389674604248</v>
      </c>
      <c r="I22" s="6">
        <v>16000</v>
      </c>
      <c r="J22" s="6">
        <v>16000</v>
      </c>
      <c r="K22" s="9">
        <f>D22*-1</f>
        <v>-2.4700000000000002</v>
      </c>
      <c r="L22" s="9">
        <f>K22+$J$5</f>
        <v>-12.47</v>
      </c>
      <c r="M22" s="9">
        <f t="shared" si="3"/>
        <v>-8.4700000000000006</v>
      </c>
      <c r="N22" s="28">
        <f t="shared" si="6"/>
        <v>0.29228360270647413</v>
      </c>
    </row>
    <row r="23" spans="2:14" x14ac:dyDescent="0.25">
      <c r="B23" s="6">
        <v>20000</v>
      </c>
      <c r="C23" s="6">
        <v>20000</v>
      </c>
      <c r="D23" s="12">
        <v>2.5</v>
      </c>
      <c r="E23" s="12">
        <f t="shared" si="0"/>
        <v>-7.5</v>
      </c>
      <c r="F23" s="12">
        <f t="shared" si="4"/>
        <v>-3.5</v>
      </c>
      <c r="G23" s="28">
        <f t="shared" si="5"/>
        <v>0.51796981516132756</v>
      </c>
      <c r="I23" s="6">
        <v>20000</v>
      </c>
      <c r="J23" s="6">
        <v>20000</v>
      </c>
      <c r="K23" s="9">
        <f>D23*-1</f>
        <v>-2.5</v>
      </c>
      <c r="L23" s="9">
        <f>K23+$J$5</f>
        <v>-12.5</v>
      </c>
      <c r="M23" s="9">
        <f t="shared" si="3"/>
        <v>-8.5</v>
      </c>
      <c r="N23" s="28">
        <f t="shared" si="6"/>
        <v>0.29127583226642106</v>
      </c>
    </row>
    <row r="26" spans="2:14" x14ac:dyDescent="0.25">
      <c r="F26" s="22"/>
    </row>
  </sheetData>
  <mergeCells count="4">
    <mergeCell ref="C8:D8"/>
    <mergeCell ref="J8:K8"/>
    <mergeCell ref="C7:D7"/>
    <mergeCell ref="J7:K7"/>
  </mergeCells>
  <pageMargins left="0.70866141732283472" right="0.70866141732283472" top="0.74803149606299213" bottom="0.74803149606299213" header="0.31496062992125984" footer="0.31496062992125984"/>
  <pageSetup paperSize="9" scale="96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A165EE9-322D-403F-957D-44F4EDE2A8B2}">
  <sheetPr>
    <pageSetUpPr fitToPage="1"/>
  </sheetPr>
  <dimension ref="B2:N23"/>
  <sheetViews>
    <sheetView topLeftCell="A9" zoomScale="175" zoomScaleNormal="175" workbookViewId="0">
      <selection activeCell="G5" sqref="G5"/>
    </sheetView>
  </sheetViews>
  <sheetFormatPr defaultRowHeight="15" x14ac:dyDescent="0.25"/>
  <cols>
    <col min="1" max="1" width="7.140625" customWidth="1"/>
    <col min="2" max="2" width="10.5703125" customWidth="1"/>
    <col min="3" max="3" width="10.85546875" customWidth="1"/>
    <col min="8" max="8" width="11.140625" customWidth="1"/>
    <col min="9" max="9" width="10.7109375" customWidth="1"/>
    <col min="10" max="10" width="11.140625" customWidth="1"/>
    <col min="13" max="13" width="10.85546875" customWidth="1"/>
    <col min="14" max="14" width="11.28515625" customWidth="1"/>
    <col min="16" max="16" width="5.5703125" customWidth="1"/>
    <col min="17" max="17" width="10.7109375" customWidth="1"/>
    <col min="18" max="18" width="11.28515625" customWidth="1"/>
    <col min="19" max="19" width="9.140625" customWidth="1"/>
    <col min="20" max="20" width="3.85546875" customWidth="1"/>
  </cols>
  <sheetData>
    <row r="2" spans="2:14" x14ac:dyDescent="0.25">
      <c r="B2" s="23" t="s">
        <v>9</v>
      </c>
      <c r="C2" s="25" t="s">
        <v>10</v>
      </c>
      <c r="D2" s="25">
        <v>1.2282999999999999</v>
      </c>
      <c r="E2" s="26"/>
      <c r="F2" s="26"/>
      <c r="G2" s="26"/>
      <c r="I2" s="23" t="s">
        <v>9</v>
      </c>
      <c r="J2" s="24" t="s">
        <v>10</v>
      </c>
      <c r="K2" s="25">
        <f>D2</f>
        <v>1.2282999999999999</v>
      </c>
    </row>
    <row r="3" spans="2:14" x14ac:dyDescent="0.25">
      <c r="B3" s="16"/>
      <c r="C3" s="26"/>
      <c r="D3" s="26"/>
      <c r="E3" s="26"/>
      <c r="F3" s="26"/>
      <c r="G3" s="26"/>
      <c r="I3" s="16"/>
      <c r="J3" s="26"/>
      <c r="K3" s="26"/>
    </row>
    <row r="5" spans="2:14" ht="45" x14ac:dyDescent="0.25">
      <c r="B5" s="4" t="s">
        <v>20</v>
      </c>
      <c r="C5" s="20">
        <v>0</v>
      </c>
      <c r="D5" s="30">
        <f>$D$2*POWER(10,(C5/20))</f>
        <v>1.2282999999999999</v>
      </c>
      <c r="E5" s="21" t="s">
        <v>14</v>
      </c>
      <c r="F5" s="27"/>
      <c r="G5" s="27"/>
      <c r="I5" s="13" t="s">
        <v>21</v>
      </c>
      <c r="J5" s="20">
        <v>0</v>
      </c>
      <c r="K5" s="30">
        <f>$D$2*POWER(10,(J5/20))</f>
        <v>1.2282999999999999</v>
      </c>
      <c r="L5" s="21" t="s">
        <v>14</v>
      </c>
    </row>
    <row r="7" spans="2:14" ht="30" x14ac:dyDescent="0.25">
      <c r="B7" s="4" t="s">
        <v>0</v>
      </c>
      <c r="C7" s="33" t="s">
        <v>8</v>
      </c>
      <c r="D7" s="33"/>
      <c r="E7" s="14"/>
      <c r="F7" s="14"/>
      <c r="G7" s="14"/>
      <c r="I7" s="4" t="s">
        <v>0</v>
      </c>
      <c r="J7" s="33" t="s">
        <v>7</v>
      </c>
      <c r="K7" s="33"/>
    </row>
    <row r="8" spans="2:14" ht="30" x14ac:dyDescent="0.25">
      <c r="B8" s="4" t="s">
        <v>1</v>
      </c>
      <c r="C8" s="33" t="s">
        <v>7</v>
      </c>
      <c r="D8" s="33"/>
      <c r="E8" s="14"/>
      <c r="F8" s="14"/>
      <c r="G8" s="14"/>
      <c r="I8" s="4" t="s">
        <v>1</v>
      </c>
      <c r="J8" s="33" t="s">
        <v>8</v>
      </c>
      <c r="K8" s="33"/>
    </row>
    <row r="10" spans="2:14" ht="45" x14ac:dyDescent="0.25">
      <c r="B10" s="13" t="s">
        <v>3</v>
      </c>
      <c r="C10" s="13" t="s">
        <v>2</v>
      </c>
      <c r="D10" s="13" t="s">
        <v>19</v>
      </c>
      <c r="E10" s="13" t="s">
        <v>12</v>
      </c>
      <c r="F10" s="13" t="s">
        <v>11</v>
      </c>
      <c r="G10" s="13" t="s">
        <v>18</v>
      </c>
      <c r="I10" s="4" t="s">
        <v>3</v>
      </c>
      <c r="J10" s="4" t="s">
        <v>2</v>
      </c>
      <c r="K10" s="4" t="s">
        <v>19</v>
      </c>
      <c r="L10" s="13" t="s">
        <v>12</v>
      </c>
      <c r="M10" s="13" t="s">
        <v>11</v>
      </c>
      <c r="N10" s="13" t="s">
        <v>18</v>
      </c>
    </row>
    <row r="11" spans="2:14" x14ac:dyDescent="0.25">
      <c r="B11" s="10"/>
      <c r="C11" s="10"/>
      <c r="D11" s="9"/>
      <c r="E11" s="15"/>
      <c r="F11" s="15"/>
      <c r="G11" s="15"/>
      <c r="I11" s="6">
        <v>32</v>
      </c>
      <c r="J11" s="6">
        <f>I11*2</f>
        <v>64</v>
      </c>
      <c r="K11" s="12">
        <v>0</v>
      </c>
      <c r="L11" s="19">
        <v>0</v>
      </c>
      <c r="M11" s="19">
        <f t="shared" ref="M11:M20" si="0">L11+4</f>
        <v>4</v>
      </c>
      <c r="N11" s="29">
        <f t="shared" ref="N11:N20" si="1">$D$2*POWER(10, (L11/20))</f>
        <v>1.2282999999999999</v>
      </c>
    </row>
    <row r="12" spans="2:14" x14ac:dyDescent="0.25">
      <c r="B12" s="6">
        <v>63</v>
      </c>
      <c r="C12" s="6">
        <f>B12/2</f>
        <v>31.5</v>
      </c>
      <c r="D12" s="9">
        <f t="shared" ref="D12:D23" si="2">K12*-1</f>
        <v>0</v>
      </c>
      <c r="E12" s="19">
        <v>0</v>
      </c>
      <c r="F12" s="19">
        <f>E12+4</f>
        <v>4</v>
      </c>
      <c r="G12" s="29">
        <f>$D$2*POWER(10, (E12/20))</f>
        <v>1.2282999999999999</v>
      </c>
      <c r="I12" s="6">
        <v>63</v>
      </c>
      <c r="J12" s="6">
        <f t="shared" ref="J12:J20" si="3">I12*2</f>
        <v>126</v>
      </c>
      <c r="K12" s="12">
        <v>0</v>
      </c>
      <c r="L12" s="19">
        <v>0</v>
      </c>
      <c r="M12" s="19">
        <f t="shared" si="0"/>
        <v>4</v>
      </c>
      <c r="N12" s="29">
        <f t="shared" si="1"/>
        <v>1.2282999999999999</v>
      </c>
    </row>
    <row r="13" spans="2:14" x14ac:dyDescent="0.25">
      <c r="B13" s="6">
        <v>125</v>
      </c>
      <c r="C13" s="6">
        <f t="shared" ref="C13:C23" si="4">B13/2</f>
        <v>62.5</v>
      </c>
      <c r="D13" s="9">
        <f t="shared" si="2"/>
        <v>0</v>
      </c>
      <c r="E13" s="19">
        <v>0</v>
      </c>
      <c r="F13" s="19">
        <f t="shared" ref="F13:F23" si="5">E13+4</f>
        <v>4</v>
      </c>
      <c r="G13" s="29">
        <f t="shared" ref="G13:G23" si="6">$D$2*POWER(10, (E13/20))</f>
        <v>1.2282999999999999</v>
      </c>
      <c r="I13" s="6">
        <v>125</v>
      </c>
      <c r="J13" s="6">
        <f t="shared" si="3"/>
        <v>250</v>
      </c>
      <c r="K13" s="12">
        <v>0</v>
      </c>
      <c r="L13" s="19">
        <v>0</v>
      </c>
      <c r="M13" s="19">
        <f t="shared" si="0"/>
        <v>4</v>
      </c>
      <c r="N13" s="29">
        <f t="shared" si="1"/>
        <v>1.2282999999999999</v>
      </c>
    </row>
    <row r="14" spans="2:14" x14ac:dyDescent="0.25">
      <c r="B14" s="6">
        <v>250</v>
      </c>
      <c r="C14" s="6">
        <f t="shared" si="4"/>
        <v>125</v>
      </c>
      <c r="D14" s="9">
        <f t="shared" si="2"/>
        <v>0</v>
      </c>
      <c r="E14" s="19">
        <v>0</v>
      </c>
      <c r="F14" s="19">
        <f t="shared" si="5"/>
        <v>4</v>
      </c>
      <c r="G14" s="29">
        <f t="shared" si="6"/>
        <v>1.2282999999999999</v>
      </c>
      <c r="I14" s="6">
        <v>250</v>
      </c>
      <c r="J14" s="6">
        <f t="shared" si="3"/>
        <v>500</v>
      </c>
      <c r="K14" s="12">
        <v>0</v>
      </c>
      <c r="L14" s="19">
        <v>0</v>
      </c>
      <c r="M14" s="19">
        <f t="shared" si="0"/>
        <v>4</v>
      </c>
      <c r="N14" s="29">
        <f t="shared" si="1"/>
        <v>1.2282999999999999</v>
      </c>
    </row>
    <row r="15" spans="2:14" x14ac:dyDescent="0.25">
      <c r="B15" s="6">
        <v>500</v>
      </c>
      <c r="C15" s="6">
        <f t="shared" si="4"/>
        <v>250</v>
      </c>
      <c r="D15" s="9">
        <f t="shared" si="2"/>
        <v>0</v>
      </c>
      <c r="E15" s="19">
        <v>0</v>
      </c>
      <c r="F15" s="19">
        <f t="shared" si="5"/>
        <v>4</v>
      </c>
      <c r="G15" s="29">
        <f t="shared" si="6"/>
        <v>1.2282999999999999</v>
      </c>
      <c r="I15" s="6">
        <v>500</v>
      </c>
      <c r="J15" s="6">
        <f t="shared" si="3"/>
        <v>1000</v>
      </c>
      <c r="K15" s="12">
        <v>0</v>
      </c>
      <c r="L15" s="19">
        <v>0</v>
      </c>
      <c r="M15" s="19">
        <f t="shared" si="0"/>
        <v>4</v>
      </c>
      <c r="N15" s="29">
        <f t="shared" si="1"/>
        <v>1.2282999999999999</v>
      </c>
    </row>
    <row r="16" spans="2:14" x14ac:dyDescent="0.25">
      <c r="B16" s="6">
        <v>1000</v>
      </c>
      <c r="C16" s="6">
        <f t="shared" si="4"/>
        <v>500</v>
      </c>
      <c r="D16" s="9">
        <f t="shared" si="2"/>
        <v>0</v>
      </c>
      <c r="E16" s="19">
        <v>0</v>
      </c>
      <c r="F16" s="19">
        <f t="shared" si="5"/>
        <v>4</v>
      </c>
      <c r="G16" s="29">
        <f t="shared" si="6"/>
        <v>1.2282999999999999</v>
      </c>
      <c r="I16" s="6">
        <v>1000</v>
      </c>
      <c r="J16" s="6">
        <f t="shared" si="3"/>
        <v>2000</v>
      </c>
      <c r="K16" s="12">
        <v>0</v>
      </c>
      <c r="L16" s="19">
        <v>0</v>
      </c>
      <c r="M16" s="19">
        <f t="shared" si="0"/>
        <v>4</v>
      </c>
      <c r="N16" s="29">
        <f t="shared" si="1"/>
        <v>1.2282999999999999</v>
      </c>
    </row>
    <row r="17" spans="2:14" x14ac:dyDescent="0.25">
      <c r="B17" s="6">
        <v>2000</v>
      </c>
      <c r="C17" s="6">
        <f t="shared" si="4"/>
        <v>1000</v>
      </c>
      <c r="D17" s="9">
        <f t="shared" si="2"/>
        <v>0</v>
      </c>
      <c r="E17" s="19">
        <v>0</v>
      </c>
      <c r="F17" s="19">
        <f t="shared" si="5"/>
        <v>4</v>
      </c>
      <c r="G17" s="29">
        <f t="shared" si="6"/>
        <v>1.2282999999999999</v>
      </c>
      <c r="I17" s="6">
        <v>2000</v>
      </c>
      <c r="J17" s="6">
        <f t="shared" si="3"/>
        <v>4000</v>
      </c>
      <c r="K17" s="12">
        <v>0</v>
      </c>
      <c r="L17" s="19">
        <v>0</v>
      </c>
      <c r="M17" s="19">
        <f t="shared" si="0"/>
        <v>4</v>
      </c>
      <c r="N17" s="29">
        <f t="shared" si="1"/>
        <v>1.2282999999999999</v>
      </c>
    </row>
    <row r="18" spans="2:14" x14ac:dyDescent="0.25">
      <c r="B18" s="6">
        <v>4000</v>
      </c>
      <c r="C18" s="6">
        <f t="shared" si="4"/>
        <v>2000</v>
      </c>
      <c r="D18" s="9">
        <f t="shared" si="2"/>
        <v>0</v>
      </c>
      <c r="E18" s="19">
        <v>0</v>
      </c>
      <c r="F18" s="19">
        <f t="shared" si="5"/>
        <v>4</v>
      </c>
      <c r="G18" s="29">
        <f t="shared" si="6"/>
        <v>1.2282999999999999</v>
      </c>
      <c r="I18" s="6">
        <v>4000</v>
      </c>
      <c r="J18" s="6">
        <f t="shared" si="3"/>
        <v>8000</v>
      </c>
      <c r="K18" s="12">
        <v>0</v>
      </c>
      <c r="L18" s="19">
        <v>0</v>
      </c>
      <c r="M18" s="19">
        <f t="shared" si="0"/>
        <v>4</v>
      </c>
      <c r="N18" s="29">
        <f t="shared" si="1"/>
        <v>1.2282999999999999</v>
      </c>
    </row>
    <row r="19" spans="2:14" x14ac:dyDescent="0.25">
      <c r="B19" s="6">
        <v>8000</v>
      </c>
      <c r="C19" s="6">
        <f t="shared" si="4"/>
        <v>4000</v>
      </c>
      <c r="D19" s="9">
        <f t="shared" si="2"/>
        <v>0</v>
      </c>
      <c r="E19" s="19">
        <v>0</v>
      </c>
      <c r="F19" s="19">
        <f t="shared" si="5"/>
        <v>4</v>
      </c>
      <c r="G19" s="29">
        <f t="shared" si="6"/>
        <v>1.2282999999999999</v>
      </c>
      <c r="I19" s="6">
        <v>8000</v>
      </c>
      <c r="J19" s="6">
        <f t="shared" si="3"/>
        <v>16000</v>
      </c>
      <c r="K19" s="12">
        <v>0</v>
      </c>
      <c r="L19" s="19">
        <v>0</v>
      </c>
      <c r="M19" s="19">
        <f t="shared" si="0"/>
        <v>4</v>
      </c>
      <c r="N19" s="29">
        <f t="shared" si="1"/>
        <v>1.2282999999999999</v>
      </c>
    </row>
    <row r="20" spans="2:14" x14ac:dyDescent="0.25">
      <c r="B20" s="6">
        <v>10000</v>
      </c>
      <c r="C20" s="6">
        <f t="shared" si="4"/>
        <v>5000</v>
      </c>
      <c r="D20" s="9">
        <f t="shared" si="2"/>
        <v>0</v>
      </c>
      <c r="E20" s="19">
        <v>0</v>
      </c>
      <c r="F20" s="19">
        <f t="shared" si="5"/>
        <v>4</v>
      </c>
      <c r="G20" s="29">
        <f t="shared" si="6"/>
        <v>1.2282999999999999</v>
      </c>
      <c r="I20" s="6">
        <v>10000</v>
      </c>
      <c r="J20" s="6">
        <f t="shared" si="3"/>
        <v>20000</v>
      </c>
      <c r="K20" s="12">
        <v>0</v>
      </c>
      <c r="L20" s="19">
        <v>0</v>
      </c>
      <c r="M20" s="19">
        <f t="shared" si="0"/>
        <v>4</v>
      </c>
      <c r="N20" s="29">
        <f t="shared" si="1"/>
        <v>1.2282999999999999</v>
      </c>
    </row>
    <row r="21" spans="2:14" x14ac:dyDescent="0.25">
      <c r="B21" s="6">
        <v>12000</v>
      </c>
      <c r="C21" s="6">
        <f t="shared" si="4"/>
        <v>6000</v>
      </c>
      <c r="D21" s="9">
        <f t="shared" si="2"/>
        <v>0</v>
      </c>
      <c r="E21" s="19">
        <v>0</v>
      </c>
      <c r="F21" s="19">
        <f t="shared" si="5"/>
        <v>4</v>
      </c>
      <c r="G21" s="29">
        <f t="shared" si="6"/>
        <v>1.2282999999999999</v>
      </c>
      <c r="I21" s="10"/>
      <c r="J21" s="10"/>
      <c r="K21" s="12"/>
      <c r="L21" s="6"/>
      <c r="M21" s="6"/>
      <c r="N21" s="9"/>
    </row>
    <row r="22" spans="2:14" x14ac:dyDescent="0.25">
      <c r="B22" s="6">
        <v>16000</v>
      </c>
      <c r="C22" s="6">
        <f t="shared" si="4"/>
        <v>8000</v>
      </c>
      <c r="D22" s="9">
        <f t="shared" si="2"/>
        <v>0</v>
      </c>
      <c r="E22" s="19">
        <v>0</v>
      </c>
      <c r="F22" s="19">
        <f t="shared" si="5"/>
        <v>4</v>
      </c>
      <c r="G22" s="29">
        <f t="shared" si="6"/>
        <v>1.2282999999999999</v>
      </c>
      <c r="I22" s="10"/>
      <c r="J22" s="10"/>
      <c r="K22" s="12"/>
      <c r="L22" s="6"/>
      <c r="M22" s="6"/>
      <c r="N22" s="9"/>
    </row>
    <row r="23" spans="2:14" x14ac:dyDescent="0.25">
      <c r="B23" s="6">
        <v>20000</v>
      </c>
      <c r="C23" s="6">
        <f t="shared" si="4"/>
        <v>10000</v>
      </c>
      <c r="D23" s="9">
        <f t="shared" si="2"/>
        <v>0</v>
      </c>
      <c r="E23" s="19">
        <v>0</v>
      </c>
      <c r="F23" s="19">
        <f t="shared" si="5"/>
        <v>4</v>
      </c>
      <c r="G23" s="29">
        <f t="shared" si="6"/>
        <v>1.2282999999999999</v>
      </c>
      <c r="I23" s="10"/>
      <c r="J23" s="10"/>
      <c r="K23" s="12"/>
      <c r="L23" s="6"/>
      <c r="M23" s="6"/>
      <c r="N23" s="9"/>
    </row>
  </sheetData>
  <mergeCells count="4">
    <mergeCell ref="C8:D8"/>
    <mergeCell ref="J8:K8"/>
    <mergeCell ref="C7:D7"/>
    <mergeCell ref="J7:K7"/>
  </mergeCells>
  <pageMargins left="0.70866141732283472" right="0.70866141732283472" top="0.74803149606299213" bottom="0.74803149606299213" header="0.31496062992125984" footer="0.31496062992125984"/>
  <pageSetup paperSize="9" scale="94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B02E993-E464-4164-B7F2-9EAC4D5BA092}">
  <sheetPr>
    <pageSetUpPr fitToPage="1"/>
  </sheetPr>
  <dimension ref="A2:N23"/>
  <sheetViews>
    <sheetView tabSelected="1" topLeftCell="A9" zoomScale="175" zoomScaleNormal="175" workbookViewId="0">
      <selection activeCell="G24" sqref="G24"/>
    </sheetView>
  </sheetViews>
  <sheetFormatPr defaultRowHeight="15" x14ac:dyDescent="0.25"/>
  <cols>
    <col min="1" max="1" width="7.140625" customWidth="1"/>
    <col min="2" max="2" width="10.5703125" customWidth="1"/>
    <col min="3" max="3" width="10.85546875" customWidth="1"/>
    <col min="8" max="8" width="11.140625" customWidth="1"/>
    <col min="9" max="9" width="10.7109375" customWidth="1"/>
    <col min="10" max="10" width="11.140625" customWidth="1"/>
    <col min="13" max="13" width="10.85546875" customWidth="1"/>
    <col min="14" max="14" width="11.28515625" customWidth="1"/>
    <col min="16" max="16" width="5.5703125" customWidth="1"/>
    <col min="17" max="17" width="10.7109375" customWidth="1"/>
    <col min="18" max="18" width="11.28515625" customWidth="1"/>
    <col min="19" max="19" width="9.140625" customWidth="1"/>
    <col min="20" max="20" width="3.85546875" customWidth="1"/>
  </cols>
  <sheetData>
    <row r="2" spans="1:14" x14ac:dyDescent="0.25">
      <c r="B2" s="23" t="s">
        <v>9</v>
      </c>
      <c r="C2" s="25" t="s">
        <v>10</v>
      </c>
      <c r="D2" s="25">
        <v>1.2282999999999999</v>
      </c>
      <c r="E2" s="26"/>
      <c r="F2" s="26"/>
      <c r="G2" s="26"/>
      <c r="I2" s="23" t="s">
        <v>9</v>
      </c>
      <c r="J2" s="24" t="s">
        <v>10</v>
      </c>
      <c r="K2" s="25">
        <f>D2</f>
        <v>1.2282999999999999</v>
      </c>
    </row>
    <row r="3" spans="1:14" x14ac:dyDescent="0.25">
      <c r="B3" s="16"/>
      <c r="C3" s="26"/>
      <c r="D3" s="26"/>
      <c r="E3" s="26"/>
      <c r="F3" s="26"/>
      <c r="G3" s="26"/>
      <c r="I3" s="16"/>
      <c r="J3" s="26"/>
      <c r="K3" s="26"/>
    </row>
    <row r="4" spans="1:14" ht="45" x14ac:dyDescent="0.25">
      <c r="B4" s="4" t="s">
        <v>20</v>
      </c>
      <c r="C4" s="5">
        <v>0</v>
      </c>
      <c r="D4" s="30">
        <f>$D$2*POWER(10,(C4/20))</f>
        <v>1.2282999999999999</v>
      </c>
      <c r="E4" s="21" t="s">
        <v>14</v>
      </c>
      <c r="F4" s="14"/>
      <c r="G4" s="14"/>
      <c r="I4" s="4" t="s">
        <v>20</v>
      </c>
      <c r="J4" s="5">
        <v>-10</v>
      </c>
      <c r="K4" s="30">
        <f>$D$2*POWER(10,(J4/20))</f>
        <v>0.38842256499848204</v>
      </c>
      <c r="L4" s="21" t="s">
        <v>14</v>
      </c>
    </row>
    <row r="6" spans="1:14" ht="30" x14ac:dyDescent="0.25">
      <c r="B6" s="4" t="s">
        <v>0</v>
      </c>
      <c r="C6" s="33" t="s">
        <v>5</v>
      </c>
      <c r="D6" s="33"/>
      <c r="E6" s="14"/>
      <c r="F6" s="14"/>
      <c r="G6" s="14"/>
      <c r="H6" s="2"/>
      <c r="I6" s="4" t="s">
        <v>0</v>
      </c>
      <c r="J6" s="33" t="str">
        <f>C7</f>
        <v>7.5 IPS NAB/IEC2</v>
      </c>
      <c r="K6" s="33"/>
      <c r="L6" s="14"/>
    </row>
    <row r="7" spans="1:14" ht="30" x14ac:dyDescent="0.25">
      <c r="A7" s="2"/>
      <c r="B7" s="4" t="s">
        <v>1</v>
      </c>
      <c r="C7" s="33" t="s">
        <v>6</v>
      </c>
      <c r="D7" s="33"/>
      <c r="E7" s="14"/>
      <c r="F7" s="14"/>
      <c r="G7" s="14"/>
      <c r="H7" s="2"/>
      <c r="I7" s="4" t="s">
        <v>1</v>
      </c>
      <c r="J7" s="33" t="str">
        <f>C6</f>
        <v>15 IPS NAB/IEC2</v>
      </c>
      <c r="K7" s="33"/>
      <c r="L7" s="14"/>
    </row>
    <row r="8" spans="1:14" x14ac:dyDescent="0.25">
      <c r="B8" s="1"/>
    </row>
    <row r="9" spans="1:14" ht="45" x14ac:dyDescent="0.25">
      <c r="B9" s="4" t="s">
        <v>3</v>
      </c>
      <c r="C9" s="4" t="s">
        <v>2</v>
      </c>
      <c r="D9" s="4" t="s">
        <v>22</v>
      </c>
      <c r="E9" s="13" t="s">
        <v>12</v>
      </c>
      <c r="F9" s="13" t="s">
        <v>11</v>
      </c>
      <c r="G9" s="13" t="s">
        <v>17</v>
      </c>
      <c r="I9" s="13" t="s">
        <v>3</v>
      </c>
      <c r="J9" s="13" t="s">
        <v>2</v>
      </c>
      <c r="K9" s="13" t="s">
        <v>19</v>
      </c>
      <c r="L9" s="13" t="s">
        <v>15</v>
      </c>
      <c r="M9" s="13" t="s">
        <v>11</v>
      </c>
      <c r="N9" s="13" t="s">
        <v>13</v>
      </c>
    </row>
    <row r="10" spans="1:14" x14ac:dyDescent="0.25">
      <c r="B10" s="6"/>
      <c r="C10" s="7"/>
      <c r="D10" s="8"/>
      <c r="E10" s="8"/>
      <c r="F10" s="8"/>
      <c r="G10" s="8"/>
      <c r="I10" s="6">
        <v>32</v>
      </c>
      <c r="J10" s="6">
        <v>64</v>
      </c>
      <c r="K10" s="9">
        <v>2.25</v>
      </c>
      <c r="L10" s="9">
        <f>K10+$J$4</f>
        <v>-7.75</v>
      </c>
      <c r="M10" s="9">
        <f t="shared" ref="M10:M19" si="0">L10+4</f>
        <v>-3.75</v>
      </c>
      <c r="N10" s="29">
        <f>$K$2*POWER(10,(L10/20))</f>
        <v>0.50327395048397294</v>
      </c>
    </row>
    <row r="11" spans="1:14" x14ac:dyDescent="0.25">
      <c r="B11" s="6">
        <v>63</v>
      </c>
      <c r="C11" s="6">
        <v>32</v>
      </c>
      <c r="D11" s="8">
        <v>-3.01</v>
      </c>
      <c r="E11" s="8">
        <f>D11+$C$4</f>
        <v>-3.01</v>
      </c>
      <c r="F11" s="8">
        <f>E11+4</f>
        <v>0.99000000000000021</v>
      </c>
      <c r="G11" s="29">
        <f>$D$2*POWER(10,(E11/20))</f>
        <v>0.86856925379684213</v>
      </c>
      <c r="I11" s="6">
        <v>63</v>
      </c>
      <c r="J11" s="6">
        <v>126</v>
      </c>
      <c r="K11" s="9">
        <v>0.45</v>
      </c>
      <c r="L11" s="9">
        <f t="shared" ref="L11:L19" si="1">K11+$J$4</f>
        <v>-9.5500000000000007</v>
      </c>
      <c r="M11" s="9">
        <f t="shared" si="0"/>
        <v>-5.5500000000000007</v>
      </c>
      <c r="N11" s="29">
        <f t="shared" ref="N11:N19" si="2">$K$2*POWER(10,(L11/20))</f>
        <v>0.40907642494383306</v>
      </c>
    </row>
    <row r="12" spans="1:14" x14ac:dyDescent="0.25">
      <c r="B12" s="6">
        <v>125</v>
      </c>
      <c r="C12" s="6">
        <v>63</v>
      </c>
      <c r="D12" s="8">
        <v>-1.17</v>
      </c>
      <c r="E12" s="8">
        <f t="shared" ref="E12:E22" si="3">D12+$C$4</f>
        <v>-1.17</v>
      </c>
      <c r="F12" s="8">
        <f t="shared" ref="F12:F22" si="4">E12+4</f>
        <v>2.83</v>
      </c>
      <c r="G12" s="29">
        <f t="shared" ref="G12:G22" si="5">$D$2*POWER(10,(E12/20))</f>
        <v>1.0735059399990206</v>
      </c>
      <c r="I12" s="6">
        <v>125</v>
      </c>
      <c r="J12" s="6">
        <f t="shared" ref="J12:J14" si="6">I12*2</f>
        <v>250</v>
      </c>
      <c r="K12" s="9">
        <v>-0.55000000000000004</v>
      </c>
      <c r="L12" s="9">
        <f t="shared" si="1"/>
        <v>-10.55</v>
      </c>
      <c r="M12" s="9">
        <f t="shared" si="0"/>
        <v>-6.5500000000000007</v>
      </c>
      <c r="N12" s="29">
        <f t="shared" si="2"/>
        <v>0.36458974749958989</v>
      </c>
    </row>
    <row r="13" spans="1:14" x14ac:dyDescent="0.25">
      <c r="B13" s="6">
        <v>250</v>
      </c>
      <c r="C13" s="6">
        <f t="shared" ref="C13:C18" si="7">B12</f>
        <v>125</v>
      </c>
      <c r="D13" s="8">
        <v>-0.16</v>
      </c>
      <c r="E13" s="8">
        <f t="shared" si="3"/>
        <v>-0.16</v>
      </c>
      <c r="F13" s="8">
        <f t="shared" si="4"/>
        <v>3.84</v>
      </c>
      <c r="G13" s="29">
        <f t="shared" si="5"/>
        <v>1.2058809984114469</v>
      </c>
      <c r="I13" s="6">
        <v>250</v>
      </c>
      <c r="J13" s="6">
        <f t="shared" si="6"/>
        <v>500</v>
      </c>
      <c r="K13" s="9">
        <v>-0.84</v>
      </c>
      <c r="L13" s="9">
        <f t="shared" si="1"/>
        <v>-10.84</v>
      </c>
      <c r="M13" s="9">
        <f t="shared" si="0"/>
        <v>-6.84</v>
      </c>
      <c r="N13" s="29">
        <f t="shared" si="2"/>
        <v>0.35261797889009266</v>
      </c>
    </row>
    <row r="14" spans="1:14" x14ac:dyDescent="0.25">
      <c r="B14" s="6">
        <v>500</v>
      </c>
      <c r="C14" s="6">
        <f t="shared" si="7"/>
        <v>250</v>
      </c>
      <c r="D14" s="8">
        <v>0.13</v>
      </c>
      <c r="E14" s="8">
        <f t="shared" si="3"/>
        <v>0.13</v>
      </c>
      <c r="F14" s="8">
        <f t="shared" si="4"/>
        <v>4.13</v>
      </c>
      <c r="G14" s="29">
        <f t="shared" si="5"/>
        <v>1.2468219859612364</v>
      </c>
      <c r="I14" s="6">
        <v>500</v>
      </c>
      <c r="J14" s="6">
        <f t="shared" si="6"/>
        <v>1000</v>
      </c>
      <c r="K14" s="9">
        <v>-0.71</v>
      </c>
      <c r="L14" s="9">
        <f t="shared" si="1"/>
        <v>-10.71</v>
      </c>
      <c r="M14" s="9">
        <f t="shared" si="0"/>
        <v>-6.7100000000000009</v>
      </c>
      <c r="N14" s="29">
        <f t="shared" si="2"/>
        <v>0.35793523465389787</v>
      </c>
    </row>
    <row r="15" spans="1:14" x14ac:dyDescent="0.25">
      <c r="B15" s="6">
        <v>1000</v>
      </c>
      <c r="C15" s="6">
        <f t="shared" si="7"/>
        <v>500</v>
      </c>
      <c r="D15" s="8">
        <v>0</v>
      </c>
      <c r="E15" s="8">
        <f t="shared" si="3"/>
        <v>0</v>
      </c>
      <c r="F15" s="8">
        <f t="shared" si="4"/>
        <v>4</v>
      </c>
      <c r="G15" s="29">
        <f t="shared" si="5"/>
        <v>1.2282999999999999</v>
      </c>
      <c r="I15" s="6">
        <v>1000</v>
      </c>
      <c r="J15" s="6">
        <f>I15*2</f>
        <v>2000</v>
      </c>
      <c r="K15" s="9">
        <f>D15*-1</f>
        <v>0</v>
      </c>
      <c r="L15" s="9">
        <f t="shared" si="1"/>
        <v>-10</v>
      </c>
      <c r="M15" s="9">
        <f t="shared" si="0"/>
        <v>-6</v>
      </c>
      <c r="N15" s="29">
        <f t="shared" si="2"/>
        <v>0.38842256499848204</v>
      </c>
    </row>
    <row r="16" spans="1:14" x14ac:dyDescent="0.25">
      <c r="B16" s="6">
        <v>2000</v>
      </c>
      <c r="C16" s="6">
        <f t="shared" si="7"/>
        <v>1000</v>
      </c>
      <c r="D16" s="8">
        <v>-0.71</v>
      </c>
      <c r="E16" s="8">
        <f t="shared" si="3"/>
        <v>-0.71</v>
      </c>
      <c r="F16" s="8">
        <f t="shared" si="4"/>
        <v>3.29</v>
      </c>
      <c r="G16" s="29">
        <f t="shared" si="5"/>
        <v>1.1318905963331483</v>
      </c>
      <c r="I16" s="6">
        <v>2000</v>
      </c>
      <c r="J16" s="6">
        <f t="shared" ref="J16:J19" si="8">I16*2</f>
        <v>4000</v>
      </c>
      <c r="K16" s="9">
        <v>1.63</v>
      </c>
      <c r="L16" s="9">
        <f t="shared" si="1"/>
        <v>-8.370000000000001</v>
      </c>
      <c r="M16" s="9">
        <f t="shared" si="0"/>
        <v>-4.370000000000001</v>
      </c>
      <c r="N16" s="29">
        <f t="shared" si="2"/>
        <v>0.46860233881343411</v>
      </c>
    </row>
    <row r="17" spans="2:14" x14ac:dyDescent="0.25">
      <c r="B17" s="6">
        <v>4000</v>
      </c>
      <c r="C17" s="6">
        <f t="shared" si="7"/>
        <v>2000</v>
      </c>
      <c r="D17" s="8">
        <v>-2.34</v>
      </c>
      <c r="E17" s="8">
        <f t="shared" si="3"/>
        <v>-2.34</v>
      </c>
      <c r="F17" s="8">
        <f t="shared" si="4"/>
        <v>1.6600000000000001</v>
      </c>
      <c r="G17" s="29">
        <f t="shared" si="5"/>
        <v>0.9382194929684774</v>
      </c>
      <c r="I17" s="6">
        <v>4000</v>
      </c>
      <c r="J17" s="6">
        <f t="shared" si="8"/>
        <v>8000</v>
      </c>
      <c r="K17" s="9">
        <v>3.48</v>
      </c>
      <c r="L17" s="9">
        <f t="shared" si="1"/>
        <v>-6.52</v>
      </c>
      <c r="M17" s="9">
        <f t="shared" si="0"/>
        <v>-2.5199999999999996</v>
      </c>
      <c r="N17" s="29">
        <f t="shared" si="2"/>
        <v>0.57983503358406818</v>
      </c>
    </row>
    <row r="18" spans="2:14" x14ac:dyDescent="0.25">
      <c r="B18" s="6">
        <v>8000</v>
      </c>
      <c r="C18" s="6">
        <f t="shared" si="7"/>
        <v>4000</v>
      </c>
      <c r="D18" s="8">
        <v>-4.1900000000000004</v>
      </c>
      <c r="E18" s="8">
        <f t="shared" si="3"/>
        <v>-4.1900000000000004</v>
      </c>
      <c r="F18" s="8">
        <f t="shared" si="4"/>
        <v>-0.19000000000000039</v>
      </c>
      <c r="G18" s="29">
        <f t="shared" si="5"/>
        <v>0.7582360900268702</v>
      </c>
      <c r="I18" s="6">
        <v>8000</v>
      </c>
      <c r="J18" s="6">
        <f t="shared" si="8"/>
        <v>16000</v>
      </c>
      <c r="K18" s="9">
        <v>4.51</v>
      </c>
      <c r="L18" s="9">
        <f t="shared" si="1"/>
        <v>-5.49</v>
      </c>
      <c r="M18" s="9">
        <f t="shared" si="0"/>
        <v>-1.4900000000000002</v>
      </c>
      <c r="N18" s="29">
        <f t="shared" si="2"/>
        <v>0.65283653619401549</v>
      </c>
    </row>
    <row r="19" spans="2:14" x14ac:dyDescent="0.25">
      <c r="B19" s="6">
        <v>10000</v>
      </c>
      <c r="C19" s="6">
        <v>5000</v>
      </c>
      <c r="D19" s="8">
        <v>-4.63</v>
      </c>
      <c r="E19" s="8">
        <f t="shared" si="3"/>
        <v>-4.63</v>
      </c>
      <c r="F19" s="8">
        <f t="shared" si="4"/>
        <v>-0.62999999999999989</v>
      </c>
      <c r="G19" s="29">
        <f t="shared" si="5"/>
        <v>0.72078286190273866</v>
      </c>
      <c r="I19" s="6">
        <v>10000</v>
      </c>
      <c r="J19" s="6">
        <f t="shared" si="8"/>
        <v>20000</v>
      </c>
      <c r="K19" s="9">
        <v>4.67</v>
      </c>
      <c r="L19" s="9">
        <f t="shared" si="1"/>
        <v>-5.33</v>
      </c>
      <c r="M19" s="9">
        <f t="shared" si="0"/>
        <v>-1.33</v>
      </c>
      <c r="N19" s="29">
        <f t="shared" si="2"/>
        <v>0.66497367357430404</v>
      </c>
    </row>
    <row r="20" spans="2:14" x14ac:dyDescent="0.25">
      <c r="B20" s="6">
        <v>12500</v>
      </c>
      <c r="C20" s="6">
        <v>6250</v>
      </c>
      <c r="D20" s="8">
        <v>-4.96</v>
      </c>
      <c r="E20" s="8">
        <f t="shared" si="3"/>
        <v>-4.96</v>
      </c>
      <c r="F20" s="8">
        <f t="shared" si="4"/>
        <v>-0.96</v>
      </c>
      <c r="G20" s="29">
        <f t="shared" si="5"/>
        <v>0.69391208616195121</v>
      </c>
      <c r="I20" s="10"/>
      <c r="J20" s="10"/>
      <c r="K20" s="11"/>
      <c r="L20" s="9"/>
      <c r="M20" s="9"/>
      <c r="N20" s="9"/>
    </row>
    <row r="21" spans="2:14" x14ac:dyDescent="0.25">
      <c r="B21" s="6">
        <v>16000</v>
      </c>
      <c r="C21" s="6">
        <v>8000</v>
      </c>
      <c r="D21" s="8">
        <v>-5.22</v>
      </c>
      <c r="E21" s="8">
        <f t="shared" si="3"/>
        <v>-5.22</v>
      </c>
      <c r="F21" s="8">
        <f t="shared" si="4"/>
        <v>-1.2199999999999998</v>
      </c>
      <c r="G21" s="29">
        <f t="shared" si="5"/>
        <v>0.67344859601228446</v>
      </c>
      <c r="I21" s="10"/>
      <c r="J21" s="10"/>
      <c r="K21" s="11"/>
      <c r="L21" s="9"/>
      <c r="M21" s="9"/>
      <c r="N21" s="9"/>
    </row>
    <row r="22" spans="2:14" x14ac:dyDescent="0.25">
      <c r="B22" s="6">
        <v>20000</v>
      </c>
      <c r="C22" s="6">
        <v>1000</v>
      </c>
      <c r="D22" s="8">
        <v>-5.37</v>
      </c>
      <c r="E22" s="8">
        <f t="shared" si="3"/>
        <v>-5.37</v>
      </c>
      <c r="F22" s="8">
        <f t="shared" si="4"/>
        <v>-1.37</v>
      </c>
      <c r="G22" s="29">
        <f t="shared" si="5"/>
        <v>0.66191839707200806</v>
      </c>
      <c r="I22" s="10"/>
      <c r="J22" s="10"/>
      <c r="K22" s="11"/>
      <c r="L22" s="9"/>
      <c r="M22" s="9"/>
      <c r="N22" s="9"/>
    </row>
    <row r="23" spans="2:14" x14ac:dyDescent="0.25">
      <c r="C23" s="3"/>
    </row>
  </sheetData>
  <mergeCells count="4">
    <mergeCell ref="C6:D6"/>
    <mergeCell ref="J6:K6"/>
    <mergeCell ref="C7:D7"/>
    <mergeCell ref="J7:K7"/>
  </mergeCells>
  <pageMargins left="0.70866141732283472" right="0.70866141732283472" top="0.74803149606299213" bottom="0.74803149606299213" header="0.31496062992125984" footer="0.31496062992125984"/>
  <pageSetup paperSize="9" scale="9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Same Speed EQ conversion 15</vt:lpstr>
      <vt:lpstr>Same Speed EQ conversion 7.5</vt:lpstr>
      <vt:lpstr>Same EQ  Speed conversion IEC1</vt:lpstr>
      <vt:lpstr>Same EQ  Speed conversion NAB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Mike</dc:creator>
  <cp:lastModifiedBy>Mike</cp:lastModifiedBy>
  <cp:lastPrinted>2021-11-02T18:06:29Z</cp:lastPrinted>
  <dcterms:created xsi:type="dcterms:W3CDTF">2021-10-29T15:03:49Z</dcterms:created>
  <dcterms:modified xsi:type="dcterms:W3CDTF">2021-11-10T14:10:46Z</dcterms:modified>
</cp:coreProperties>
</file>